
<file path=[Content_Types].xml><?xml version="1.0" encoding="utf-8"?>
<Types xmlns="http://schemas.openxmlformats.org/package/2006/content-types">
  <Default Extension="vml" ContentType="application/vnd.openxmlformats-officedocument.vmlDrawing"/>
  <Default Extension="svg" ContentType="image/svg+xml"/>
  <Default Extension="wmf" ContentType="image/x-wmf"/>
  <Default Extension="png" ContentType="image/png"/>
  <Default Extension="jpg" ContentType="image/jpeg"/>
  <Default Extension="jpeg" ContentType="image/jpeg"/>
  <Default Extension="xml" ContentType="application/xml"/>
  <Default Extension="rels" ContentType="application/vnd.openxmlformats-package.relationships+xml"/>
  <Default Extension="bin" ContentType="application/vnd.openxmlformats-officedocument.oleObject"/>
  <Override PartName="/docProps/app.xml" ContentType="application/vnd.openxmlformats-officedocument.extended-properties+xml"/>
  <Override PartName="/docProps/core.xml" ContentType="application/vnd.openxmlformats-package.core-properties+xml"/>
  <Override PartName="/xl/persons/person.xml" ContentType="application/vnd.ms-excel.person+xml"/>
  <Override PartName="/xl/worksheets/sheet1.xml" ContentType="application/vnd.openxmlformats-officedocument.spreadsheetml.worksheet+xml"/>
  <Override PartName="/xl/drawings/drawing1.xml" ContentType="application/vnd.openxmlformats-officedocument.drawing+xml"/>
  <Override PartName="/xl/worksheets/sheet2.xml" ContentType="application/vnd.openxmlformats-officedocument.spreadsheetml.worksheet+xml"/>
  <Override PartName="/xl/drawings/drawing11.xml" ContentType="application/vnd.openxmlformats-officedocument.drawing+xml"/>
  <Override PartName="/xl/worksheets/sheet11.xml" ContentType="application/vnd.openxmlformats-officedocument.spreadsheetml.worksheet+xml"/>
  <Override PartName="/xl/drawings/drawing15.xml" ContentType="application/vnd.openxmlformats-officedocument.drawing+xml"/>
  <Override PartName="/xl/drawings/drawing3.xml" ContentType="application/vnd.openxmlformats-officedocument.drawing+xml"/>
  <Override PartName="/xl/worksheets/sheet3.xml" ContentType="application/vnd.openxmlformats-officedocument.spreadsheetml.worksheet+xml"/>
  <Override PartName="/xl/drawings/drawing4.xml" ContentType="application/vnd.openxmlformats-officedocument.drawing+xml"/>
  <Override PartName="/xl/worksheets/sheet4.xml" ContentType="application/vnd.openxmlformats-officedocument.spreadsheetml.worksheet+xml"/>
  <Override PartName="/xl/drawings/drawing2.xml" ContentType="application/vnd.openxmlformats-officedocument.drawing+xml"/>
  <Override PartName="/xl/drawings/drawing5.xml" ContentType="application/vnd.openxmlformats-officedocument.drawing+xml"/>
  <Override PartName="/xl/worksheets/sheet5.xml" ContentType="application/vnd.openxmlformats-officedocument.spreadsheetml.worksheet+xml"/>
  <Override PartName="/xl/worksheets/sheet13.xml" ContentType="application/vnd.openxmlformats-officedocument.spreadsheetml.worksheet+xml"/>
  <Override PartName="/xl/worksheets/sheet6.xml" ContentType="application/vnd.openxmlformats-officedocument.spreadsheetml.worksheet+xml"/>
  <Override PartName="/xl/drawings/drawing7.xml" ContentType="application/vnd.openxmlformats-officedocument.drawing+xml"/>
  <Override PartName="/xl/drawings/drawing13.xml" ContentType="application/vnd.openxmlformats-officedocument.drawing+xml"/>
  <Override PartName="/xl/sharedStrings.xml" ContentType="application/vnd.openxmlformats-officedocument.spreadsheetml.sharedStrings+xml"/>
  <Override PartName="/xl/drawings/drawing14.xml" ContentType="application/vnd.openxmlformats-officedocument.drawing+xml"/>
  <Override PartName="/xl/drawings/drawing8.xml" ContentType="application/vnd.openxmlformats-officedocument.drawing+xml"/>
  <Override PartName="/xl/worksheets/sheet14.xml" ContentType="application/vnd.openxmlformats-officedocument.spreadsheetml.worksheet+xml"/>
  <Override PartName="/xl/worksheets/sheet9.xml" ContentType="application/vnd.openxmlformats-officedocument.spreadsheetml.worksheet+xml"/>
  <Override PartName="/xl/worksheets/sheet8.xml" ContentType="application/vnd.openxmlformats-officedocument.spreadsheetml.worksheet+xml"/>
  <Override PartName="/xl/drawings/drawing16.xml" ContentType="application/vnd.openxmlformats-officedocument.drawing+xml"/>
  <Override PartName="/xl/worksheets/sheet17.xml" ContentType="application/vnd.openxmlformats-officedocument.spreadsheetml.worksheet+xml"/>
  <Override PartName="/xl/worksheets/sheet15.xml" ContentType="application/vnd.openxmlformats-officedocument.spreadsheetml.worksheet+xml"/>
  <Override PartName="/xl/drawings/drawing10.xml" ContentType="application/vnd.openxmlformats-officedocument.drawing+xml"/>
  <Override PartName="/xl/worksheets/sheet10.xml" ContentType="application/vnd.openxmlformats-officedocument.spreadsheetml.worksheet+xml"/>
  <Override PartName="/xl/drawings/drawing12.xml" ContentType="application/vnd.openxmlformats-officedocument.drawing+xml"/>
  <Override PartName="/xl/theme/theme1.xml" ContentType="application/vnd.openxmlformats-officedocument.theme+xml"/>
  <Override PartName="/xl/drawings/drawing6.xml" ContentType="application/vnd.openxmlformats-officedocument.drawing+xml"/>
  <Override PartName="/xl/worksheets/sheet12.xml" ContentType="application/vnd.openxmlformats-officedocument.spreadsheetml.worksheet+xml"/>
  <Override PartName="/xl/threadedComments/threadedComment1.xml" ContentType="application/vnd.ms-excel.threadedcomments+xml"/>
  <Override PartName="/xl/styles.xml" ContentType="application/vnd.openxmlformats-officedocument.spreadsheetml.styles+xml"/>
  <Override PartName="/xl/comments1.xml" ContentType="application/vnd.openxmlformats-officedocument.spreadsheetml.comments+xml"/>
  <Override PartName="/xl/drawings/drawing9.xml" ContentType="application/vnd.openxmlformats-officedocument.drawing+xml"/>
  <Override PartName="/xl/worksheets/sheet7.xml" ContentType="application/vnd.openxmlformats-officedocument.spreadsheetml.worksheet+xml"/>
  <Override PartName="/xl/workbook.xml" ContentType="application/vnd.openxmlformats-officedocument.spreadsheetml.sheet.main+xml"/>
  <Override PartName="/xl/worksheets/sheet16.xml" ContentType="application/vnd.openxmlformats-officedocument.spreadsheetml.worksheet+xml"/>
</Types>
</file>

<file path=_rels/.rels><?xml version="1.0" encoding="UTF-8" standalone="yes"?><Relationships xmlns="http://schemas.openxmlformats.org/package/2006/relationships"><Relationship  Id="rId3" Type="http://schemas.openxmlformats.org/officeDocument/2006/relationships/officeDocument" Target="xl/workbook.xml"/><Relationship  Id="rId2" Type="http://schemas.openxmlformats.org/package/2006/relationships/metadata/core-properties" Target="docProps/core.xml"/><Relationship  Id="rId1" Type="http://schemas.openxmlformats.org/officeDocument/2006/relationships/extended-properties" Target="docProps/app.xml"/></Relationships>
</file>

<file path=xl/workbook.xml><?xml version="1.0" encoding="utf-8"?>
<workbook xmlns="http://schemas.openxmlformats.org/spreadsheetml/2006/main" xmlns:r="http://schemas.openxmlformats.org/officeDocument/2006/relationships">
  <workbookPr/>
  <bookViews>
    <workbookView xWindow="360" yWindow="15" windowWidth="20955" windowHeight="9720" activeTab="8"/>
  </bookViews>
  <sheets>
    <sheet name="Современные повышение 10%" sheetId="1" state="hidden" r:id="rId2"/>
    <sheet name="Современные повышение" sheetId="2" state="hidden" r:id="rId3"/>
    <sheet name="Нео+Классика+Престиж повышение" sheetId="3" state="hidden" r:id="rId4"/>
    <sheet name="Фур-ра" sheetId="4" state="hidden" r:id="rId5"/>
    <sheet name="Фурнитура" sheetId="5" state="hidden" r:id="rId6"/>
    <sheet name="Современные" sheetId="6" state="visible" r:id="rId7"/>
    <sheet name="Нео+Классика+Престиж" sheetId="7" state="visible" r:id="rId8"/>
    <sheet name="Погонаж повышение" sheetId="8" state="hidden" r:id="rId9"/>
    <sheet name="Погонаж" sheetId="9" state="visible" r:id="rId10"/>
    <sheet name="Фурнитура." sheetId="10" state="visible" r:id="rId11"/>
    <sheet name="Прайм по АКЦИИ " sheetId="11" state="visible" r:id="rId12"/>
    <sheet name="Фурнитруа " sheetId="12" state="hidden" r:id="rId13"/>
    <sheet name="Фурнитура повышение" sheetId="13" state="hidden" r:id="rId14"/>
    <sheet name="Скрытые двери по АКЦИИ" sheetId="14" state="visible" r:id="rId15"/>
    <sheet name="Стеновые панели " sheetId="15" state="visible" r:id="rId16"/>
    <sheet name="Сроки производства" sheetId="16" state="visible" r:id="rId17"/>
    <sheet name="Сравнение" sheetId="17" state="hidden" r:id="rId18"/>
  </sheets>
  <definedNames>
    <definedName name="_xlnm.Print_Area" localSheetId="0">'Современные повышение 10%'!$A$1:$W$134</definedName>
    <definedName name="_xlnm.Print_Area" localSheetId="1">'Современные повышение'!$A$1:$W$134</definedName>
    <definedName name="_xlnm.Print_Area" localSheetId="2">'Нео+Классика+Престиж повышение'!$A$1:$P$70</definedName>
    <definedName name="_xlnm.Print_Area" localSheetId="3">'Фур-ра'!$A$1:$H$317</definedName>
    <definedName name="_xlnm.Print_Area" localSheetId="6">'Нео+Классика+Престиж'!$A$1:$P$60</definedName>
    <definedName name="_xlnm._FilterDatabase" localSheetId="11" hidden="1">'Фурнитруа '!$A$7:$WUP$7</definedName>
  </definedNames>
  <calcPr refMode="R1C1"/>
</workbook>
</file>

<file path=xl/comments1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tc={00FE0001-00E4-4F4C-967E-003200630085}</author>
  </authors>
  <commentList>
    <comment ref="L58" authorId="0" xr:uid="{00FE0001-00E4-4F4C-967E-003200630085}">
      <text/>
    </comment>
  </commentList>
</comments>
</file>

<file path=xl/sharedStrings.xml><?xml version="1.0" encoding="utf-8"?>
<sst xmlns="http://schemas.openxmlformats.org/spreadsheetml/2006/main" count="1867" uniqueCount="1867">
  <si>
    <t xml:space="preserve">Директор ООО  "ГАЛС"</t>
  </si>
  <si>
    <t xml:space="preserve">Прайс-лист от 30.03.2022г.</t>
  </si>
  <si>
    <t xml:space="preserve">_______________ Тухватуллин А.Б.</t>
  </si>
  <si>
    <t xml:space="preserve">Цена без НДС, руб.</t>
  </si>
  <si>
    <t xml:space="preserve">"31" марта 2022 г.</t>
  </si>
  <si>
    <t xml:space="preserve">Коллекция "Современные"</t>
  </si>
  <si>
    <t xml:space="preserve">Модельный ряд</t>
  </si>
  <si>
    <t>Покрытие</t>
  </si>
  <si>
    <t xml:space="preserve">Размеры полотна, мм</t>
  </si>
  <si>
    <t>Комплектация</t>
  </si>
  <si>
    <t xml:space="preserve">Цена, руб.</t>
  </si>
  <si>
    <t>Ширина</t>
  </si>
  <si>
    <t>Высота</t>
  </si>
  <si>
    <r>
      <t xml:space="preserve">Альберо </t>
    </r>
    <r>
      <rPr>
        <sz val="11"/>
        <rFont val="Calibri"/>
        <scheme val="minor"/>
      </rPr>
      <t>38мм</t>
    </r>
  </si>
  <si>
    <t xml:space="preserve">Основа: шпон Анегри
Вставка: Черепах. дерево / Череджейро</t>
  </si>
  <si>
    <t xml:space="preserve">600, 700, 800, 900</t>
  </si>
  <si>
    <t xml:space="preserve">2000, 2100</t>
  </si>
  <si>
    <t>полотно</t>
  </si>
  <si>
    <t xml:space="preserve">базовый комплект*</t>
  </si>
  <si>
    <t xml:space="preserve">2200, 2300</t>
  </si>
  <si>
    <t xml:space="preserve">Базовый комплект: полотно, короб. брус Ш КЛР 24, наличник 05 Ш КЛР Альберо - 5шт.</t>
  </si>
  <si>
    <t xml:space="preserve">лак (№ 01)</t>
  </si>
  <si>
    <r>
      <t xml:space="preserve">Тимбер </t>
    </r>
    <r>
      <rPr>
        <sz val="11"/>
        <rFont val="Calibri"/>
        <scheme val="minor"/>
      </rPr>
      <t>38мм</t>
    </r>
  </si>
  <si>
    <t xml:space="preserve">Шпон (Ш)</t>
  </si>
  <si>
    <t xml:space="preserve">*Базовый комплект: полотно, коробочный брус К 24, наличник 05 К 24 - 5шт.</t>
  </si>
  <si>
    <t xml:space="preserve">с патиной</t>
  </si>
  <si>
    <r>
      <t xml:space="preserve">Вайя 
</t>
    </r>
    <r>
      <rPr>
        <sz val="11"/>
        <color indexed="2"/>
        <rFont val="Calibri"/>
        <scheme val="minor"/>
      </rPr>
      <t>38мм</t>
    </r>
  </si>
  <si>
    <t xml:space="preserve">*Базовый комплект: полотно, коробочный брус Ш, наличник 07 Ш - 5шт.</t>
  </si>
  <si>
    <t xml:space="preserve">без патины</t>
  </si>
  <si>
    <r>
      <t xml:space="preserve">Техно
</t>
    </r>
    <r>
      <rPr>
        <sz val="11"/>
        <color indexed="2"/>
        <rFont val="Calibri"/>
        <scheme val="minor"/>
      </rPr>
      <t>43мм</t>
    </r>
  </si>
  <si>
    <t xml:space="preserve">МДФ (К)</t>
  </si>
  <si>
    <t>стекло</t>
  </si>
  <si>
    <r>
      <t xml:space="preserve">Поларис 
</t>
    </r>
    <r>
      <rPr>
        <sz val="11"/>
        <rFont val="Calibri"/>
        <scheme val="minor"/>
      </rPr>
      <t>(</t>
    </r>
    <r>
      <rPr>
        <i/>
        <sz val="11"/>
        <rFont val="Calibri"/>
        <scheme val="minor"/>
      </rPr>
      <t xml:space="preserve">алюмин. кромка:</t>
    </r>
    <r>
      <rPr>
        <sz val="11"/>
        <rFont val="Calibri"/>
        <scheme val="minor"/>
      </rPr>
      <t xml:space="preserve"> матовое серебро, черный)</t>
    </r>
    <r>
      <rPr>
        <b/>
        <sz val="11"/>
        <rFont val="Calibri"/>
        <scheme val="minor"/>
      </rPr>
      <t xml:space="preserve"> 
</t>
    </r>
    <r>
      <rPr>
        <sz val="11"/>
        <rFont val="Calibri"/>
        <scheme val="minor"/>
      </rPr>
      <t>42мм</t>
    </r>
    <r>
      <rPr>
        <b/>
        <sz val="11"/>
        <rFont val="Calibri"/>
        <scheme val="minor"/>
      </rPr>
      <t xml:space="preserve">
</t>
    </r>
    <r>
      <rPr>
        <i/>
        <sz val="10"/>
        <rFont val="Calibri"/>
        <scheme val="minor"/>
      </rPr>
      <t xml:space="preserve">компл-ся петлями только Kubica K 2760</t>
    </r>
  </si>
  <si>
    <t xml:space="preserve">Рисунок 01/02 с одной стороны + зеркало 03 с обратной</t>
  </si>
  <si>
    <t xml:space="preserve">Рисунки 01/02 с двух сторон</t>
  </si>
  <si>
    <t xml:space="preserve">*Базовый комплект: полотно, короб. брус К КЛР, наличник 05 К КЛР - 5шт.</t>
  </si>
  <si>
    <t xml:space="preserve">под покраску</t>
  </si>
  <si>
    <r>
      <t xml:space="preserve">Инфинити 
</t>
    </r>
    <r>
      <rPr>
        <sz val="11"/>
        <rFont val="Calibri"/>
        <scheme val="minor"/>
      </rPr>
      <t xml:space="preserve">40мм 
</t>
    </r>
    <r>
      <rPr>
        <i/>
        <sz val="10"/>
        <rFont val="Calibri"/>
        <scheme val="minor"/>
      </rPr>
      <t xml:space="preserve">компл-ся петлями только Kubica K 6360 38</t>
    </r>
  </si>
  <si>
    <t xml:space="preserve">Грунт под покраску</t>
  </si>
  <si>
    <t xml:space="preserve">*Базовый комплект: полотно, скрытый короб Инвизибл мат.хром - 1комп.
**Дилерская скидка предоставляется только на полотно</t>
  </si>
  <si>
    <r>
      <t xml:space="preserve">Экстеншн
</t>
    </r>
    <r>
      <rPr>
        <sz val="11"/>
        <color indexed="2"/>
        <rFont val="Calibri"/>
        <scheme val="minor"/>
      </rPr>
      <t>38мм</t>
    </r>
  </si>
  <si>
    <t xml:space="preserve">*Базовый комплект: полотно, коробочный брус К КЛР - 2,5шт, 
наличник 05 К КЛР ЭКС - 2,5шт., наличник 05 К телеск - 2,5шт.,
</t>
  </si>
  <si>
    <t xml:space="preserve">с зеркалом</t>
  </si>
  <si>
    <r>
      <t xml:space="preserve">Сплайн </t>
    </r>
    <r>
      <rPr>
        <sz val="11"/>
        <color indexed="2"/>
        <rFont val="Calibri"/>
        <scheme val="minor"/>
      </rPr>
      <t>38мм</t>
    </r>
  </si>
  <si>
    <t xml:space="preserve">*Базовый комплект: полотно, коробочный брус - 2,5шт., наличник 05К / 07 Ш - 5шт.</t>
  </si>
  <si>
    <r>
      <t xml:space="preserve">Геометрия 
</t>
    </r>
    <r>
      <rPr>
        <sz val="11"/>
        <color indexed="2"/>
        <rFont val="Calibri"/>
        <scheme val="minor"/>
      </rPr>
      <t>38мм</t>
    </r>
  </si>
  <si>
    <t xml:space="preserve">01 ,02</t>
  </si>
  <si>
    <r>
      <t xml:space="preserve">03, 04, 05, 06, 07, 08, 09, 10, </t>
    </r>
    <r>
      <rPr>
        <b/>
        <sz val="8"/>
        <color indexed="2"/>
        <rFont val="Calibri"/>
        <scheme val="minor"/>
      </rPr>
      <t xml:space="preserve">11, 12, 13</t>
    </r>
  </si>
  <si>
    <r>
      <t xml:space="preserve">Альянс </t>
    </r>
    <r>
      <rPr>
        <sz val="11"/>
        <rFont val="Calibri"/>
        <scheme val="minor"/>
      </rPr>
      <t>38мм</t>
    </r>
  </si>
  <si>
    <t xml:space="preserve">Шпон: Дуб беленый, Дуб графит, Дуб латте, Орех, Тик, Эбен</t>
  </si>
  <si>
    <t xml:space="preserve">*Базовый комплект: полотно, коробочный брус Ш Альянс, наличник 07 Ш Альянс- 5шт.</t>
  </si>
  <si>
    <t xml:space="preserve">03, 04, 05, 06, 07, 08, 09, 10</t>
  </si>
  <si>
    <r>
      <t xml:space="preserve">Альянс АК 
</t>
    </r>
    <r>
      <rPr>
        <sz val="10"/>
        <rFont val="Calibri"/>
        <scheme val="minor"/>
      </rPr>
      <t xml:space="preserve">(в алюмин. кромке)</t>
    </r>
    <r>
      <rPr>
        <b/>
        <sz val="11"/>
        <rFont val="Calibri"/>
        <scheme val="minor"/>
      </rPr>
      <t xml:space="preserve"> </t>
    </r>
    <r>
      <rPr>
        <sz val="11"/>
        <rFont val="Calibri"/>
        <scheme val="minor"/>
      </rPr>
      <t>42мм</t>
    </r>
    <r>
      <rPr>
        <b/>
        <sz val="11"/>
        <rFont val="Calibri"/>
        <scheme val="minor"/>
      </rPr>
      <t xml:space="preserve">
</t>
    </r>
    <r>
      <rPr>
        <i/>
        <sz val="10"/>
        <rFont val="Calibri"/>
        <scheme val="minor"/>
      </rPr>
      <t xml:space="preserve">компл-ся петлями только Kubica K 6360 38</t>
    </r>
  </si>
  <si>
    <r>
      <t xml:space="preserve">Шпон: см.Альянс
</t>
    </r>
    <r>
      <rPr>
        <i/>
        <sz val="11"/>
        <rFont val="Calibri"/>
        <scheme val="minor"/>
      </rPr>
      <t xml:space="preserve">алюмин. кромка: матовое серебро, черный</t>
    </r>
  </si>
  <si>
    <t xml:space="preserve">*Базовый комплект: полотно в алюм.кромке, алюмин.короб (серебро) - 1комп., 
наличник 05 Ш КЛР АК Альянс - 2,5шт., наличник 07 Ш Альянс- 2,5шт.</t>
  </si>
  <si>
    <t xml:space="preserve">шпон Альянс</t>
  </si>
  <si>
    <r>
      <t xml:space="preserve">Витра 
</t>
    </r>
    <r>
      <rPr>
        <i/>
        <u val="single"/>
        <sz val="11"/>
        <rFont val="Calibri"/>
        <scheme val="minor"/>
      </rPr>
      <t>Стекло:</t>
    </r>
    <r>
      <rPr>
        <i/>
        <sz val="11"/>
        <rFont val="Calibri"/>
        <scheme val="minor"/>
      </rPr>
      <t xml:space="preserve"> белое, черное, бронза, бесцветн, зеркало</t>
    </r>
    <r>
      <rPr>
        <b/>
        <sz val="11"/>
        <rFont val="Calibri"/>
        <scheme val="minor"/>
      </rPr>
      <t xml:space="preserve">
</t>
    </r>
    <r>
      <rPr>
        <sz val="11"/>
        <rFont val="Calibri"/>
        <scheme val="minor"/>
      </rPr>
      <t>38мм</t>
    </r>
  </si>
  <si>
    <t>-</t>
  </si>
  <si>
    <t xml:space="preserve">*Базовый комплект: полотно, коробочный брус, наличник 05К / 07 Ш - 5шт.</t>
  </si>
  <si>
    <r>
      <t xml:space="preserve">Фьюжн </t>
    </r>
    <r>
      <rPr>
        <sz val="11"/>
        <rFont val="Calibri"/>
        <scheme val="minor"/>
      </rPr>
      <t>38мм</t>
    </r>
  </si>
  <si>
    <t xml:space="preserve">00 (без фрезеровки)</t>
  </si>
  <si>
    <t xml:space="preserve">63, 64, 65, 66,72</t>
  </si>
  <si>
    <r>
      <t xml:space="preserve">Гамма </t>
    </r>
    <r>
      <rPr>
        <sz val="11"/>
        <rFont val="Calibri"/>
        <scheme val="minor"/>
      </rPr>
      <t>38мм</t>
    </r>
  </si>
  <si>
    <t xml:space="preserve">Отделка по Ral = +10% к стоимости заказа.</t>
  </si>
  <si>
    <t xml:space="preserve">Прайс-лист от 27.02.2022г.</t>
  </si>
  <si>
    <t xml:space="preserve">"27" февраля 2022 г.</t>
  </si>
  <si>
    <t xml:space="preserve">Коллекция "Неоклассика"</t>
  </si>
  <si>
    <r>
      <t xml:space="preserve">Прайм </t>
    </r>
    <r>
      <rPr>
        <sz val="11"/>
        <rFont val="Calibri"/>
        <scheme val="minor"/>
      </rPr>
      <t>38мм</t>
    </r>
  </si>
  <si>
    <t xml:space="preserve">*Базовый комплект: полотно, коробочный брус К, наличник 05 К - 5шт.</t>
  </si>
  <si>
    <r>
      <t xml:space="preserve">Бостон, Сканди
</t>
    </r>
    <r>
      <rPr>
        <sz val="10.5"/>
        <color indexed="2"/>
        <rFont val="Calibri"/>
        <scheme val="minor"/>
      </rPr>
      <t>43мм</t>
    </r>
  </si>
  <si>
    <r>
      <rPr>
        <b/>
        <sz val="10.5"/>
        <color indexed="2"/>
        <rFont val="Calibri"/>
        <scheme val="minor"/>
      </rPr>
      <t>Вента,</t>
    </r>
    <r>
      <rPr>
        <b/>
        <sz val="10.5"/>
        <rFont val="Calibri"/>
        <scheme val="minor"/>
      </rPr>
      <t xml:space="preserve"> Галант,</t>
    </r>
    <r>
      <rPr>
        <b/>
        <sz val="10.5"/>
        <color indexed="2"/>
        <rFont val="Calibri"/>
        <scheme val="minor"/>
      </rPr>
      <t xml:space="preserve"> Консул</t>
    </r>
    <r>
      <rPr>
        <b/>
        <sz val="10.5"/>
        <rFont val="Calibri"/>
        <scheme val="minor"/>
      </rPr>
      <t xml:space="preserve">
</t>
    </r>
    <r>
      <rPr>
        <sz val="10.5"/>
        <rFont val="Calibri"/>
        <scheme val="minor"/>
      </rPr>
      <t>43мм</t>
    </r>
  </si>
  <si>
    <t xml:space="preserve">Коллекция "Классика"</t>
  </si>
  <si>
    <t xml:space="preserve">Глухое / остекленное</t>
  </si>
  <si>
    <t xml:space="preserve">Леон, Палермо
38мм</t>
  </si>
  <si>
    <t xml:space="preserve">*Базовый комплект: полотно, коробочный брус, наличник 07 - 5шт.</t>
  </si>
  <si>
    <r>
      <t xml:space="preserve">Интарсия </t>
    </r>
    <r>
      <rPr>
        <sz val="10.5"/>
        <rFont val="Calibri"/>
        <scheme val="minor"/>
      </rPr>
      <t>38мм</t>
    </r>
  </si>
  <si>
    <r>
      <t xml:space="preserve">Рондо 
</t>
    </r>
    <r>
      <rPr>
        <sz val="10.5"/>
        <rFont val="Calibri"/>
        <scheme val="minor"/>
      </rPr>
      <t>43мм</t>
    </r>
  </si>
  <si>
    <t xml:space="preserve">*Базовый комплект: полотно, коробочный брус К, наличник 07 К - 5шт.</t>
  </si>
  <si>
    <t xml:space="preserve">Коллекция "Престиж"</t>
  </si>
  <si>
    <r>
      <t xml:space="preserve">Богема, Милан, Турин
</t>
    </r>
    <r>
      <rPr>
        <sz val="11"/>
        <rFont val="Calibri"/>
        <scheme val="minor"/>
      </rPr>
      <t>38мм</t>
    </r>
  </si>
  <si>
    <r>
      <t xml:space="preserve">Парма
</t>
    </r>
    <r>
      <rPr>
        <sz val="11"/>
        <rFont val="Calibri"/>
        <scheme val="minor"/>
      </rPr>
      <t>38мм</t>
    </r>
  </si>
  <si>
    <t xml:space="preserve">**Данная комплектация подразумевает наличние патины только на полотне</t>
  </si>
  <si>
    <t xml:space="preserve">Фурнитура к межкомнатным дверям Гардиан</t>
  </si>
  <si>
    <t xml:space="preserve">№ п/п</t>
  </si>
  <si>
    <t>Артикул</t>
  </si>
  <si>
    <t xml:space="preserve">Наименование товара</t>
  </si>
  <si>
    <t>Кол-во</t>
  </si>
  <si>
    <t>Производитель</t>
  </si>
  <si>
    <t xml:space="preserve">Ручки, фиксаторы, накладки под евроцилиндр</t>
  </si>
  <si>
    <t>Bello</t>
  </si>
  <si>
    <t xml:space="preserve">Archie (Испания)</t>
  </si>
  <si>
    <t xml:space="preserve">S010 96ACF</t>
  </si>
  <si>
    <t xml:space="preserve">ручка на розетке Bello 96 ANT.COFFEE, античный кофе</t>
  </si>
  <si>
    <t>шт</t>
  </si>
  <si>
    <t xml:space="preserve">S010 9699</t>
  </si>
  <si>
    <t xml:space="preserve">ручка на розетке Bello 96 S.CHROME, матовый хром</t>
  </si>
  <si>
    <t>Valoria</t>
  </si>
  <si>
    <t xml:space="preserve">S010 47HH</t>
  </si>
  <si>
    <t xml:space="preserve">ручка на розетке Valoria 47 S.NICKEL, белый никель</t>
  </si>
  <si>
    <t xml:space="preserve">S010 47II</t>
  </si>
  <si>
    <t xml:space="preserve">ручка на розетке Valoria 47 S.GOLD, матовое золото</t>
  </si>
  <si>
    <t xml:space="preserve">SO1O 47ACF</t>
  </si>
  <si>
    <t xml:space="preserve">ручка на розетке Valoria 47 ANT.COFFEE, античный кофе</t>
  </si>
  <si>
    <t>Аксессуары</t>
  </si>
  <si>
    <t xml:space="preserve">OL H</t>
  </si>
  <si>
    <t xml:space="preserve">фиксатор WC Archie OL, белый никель</t>
  </si>
  <si>
    <t xml:space="preserve">OL I</t>
  </si>
  <si>
    <t xml:space="preserve">фиксатор WC Archie OL, матовое золото</t>
  </si>
  <si>
    <t xml:space="preserve">OL ACF</t>
  </si>
  <si>
    <t xml:space="preserve">фиксатор WC Archie OL, античный кофе</t>
  </si>
  <si>
    <t xml:space="preserve">CL H</t>
  </si>
  <si>
    <t xml:space="preserve">накладка под евроцилиндр Archie CL, белый никель</t>
  </si>
  <si>
    <t>пар</t>
  </si>
  <si>
    <t xml:space="preserve">CL I</t>
  </si>
  <si>
    <t xml:space="preserve">накладка под евроцилиндр Archie CL, матовое золото</t>
  </si>
  <si>
    <t xml:space="preserve">CL ACF</t>
  </si>
  <si>
    <t xml:space="preserve">накладка под евроцилиндр Archie CL, античный кофе</t>
  </si>
  <si>
    <t>Puro</t>
  </si>
  <si>
    <t xml:space="preserve">SO1O G99</t>
  </si>
  <si>
    <t xml:space="preserve">ручка на розетке Puro G S.CHROME, матовый хром</t>
  </si>
  <si>
    <t xml:space="preserve">S010 G92</t>
  </si>
  <si>
    <t xml:space="preserve">ручка на розетке Puro G S.CHROME/P.GOLD, матовый хром / золото</t>
  </si>
  <si>
    <t>Sedoso</t>
  </si>
  <si>
    <t xml:space="preserve">SO1O 9299</t>
  </si>
  <si>
    <t xml:space="preserve">ручка на розетке Sedoso 92 S.CHROME, матовый хром</t>
  </si>
  <si>
    <t xml:space="preserve">OL 9</t>
  </si>
  <si>
    <t xml:space="preserve">фиксатор WC Archie OL, матовый хром</t>
  </si>
  <si>
    <t xml:space="preserve">CL 9</t>
  </si>
  <si>
    <t xml:space="preserve">накладка под евроцилиндр Archie CL, матовый хром</t>
  </si>
  <si>
    <t xml:space="preserve">Esplendor 120</t>
  </si>
  <si>
    <t xml:space="preserve">SILLUR 120 S.CHROME/P.CHROME</t>
  </si>
  <si>
    <t xml:space="preserve">ручка на розетке Esplendor 120 S.CHROME/P.CHROME, матовый хром / хром</t>
  </si>
  <si>
    <t xml:space="preserve">OL S.CHROME</t>
  </si>
  <si>
    <t xml:space="preserve">фиксатор WC SILLUR OL, матовый хром</t>
  </si>
  <si>
    <t xml:space="preserve">CL S.CHROME</t>
  </si>
  <si>
    <t xml:space="preserve">накладка под евроцилиндр SILLUR CL, матовый хром</t>
  </si>
  <si>
    <t>ACANTO</t>
  </si>
  <si>
    <t xml:space="preserve">ACANTO BL.SILVER (20G)</t>
  </si>
  <si>
    <t xml:space="preserve">ручка на розетке GENESIS ACANTO (20G), черненое серебро</t>
  </si>
  <si>
    <t xml:space="preserve">ACANTO S.GOLD (20G)</t>
  </si>
  <si>
    <t xml:space="preserve">ручка на розетке GENESIS ACANTO (20G), матовое золото</t>
  </si>
  <si>
    <t xml:space="preserve">ACANTO ANT.COFFEE (20G)</t>
  </si>
  <si>
    <t xml:space="preserve">ручка на розетке GENESIS ACANTO (20G), античный кофе</t>
  </si>
  <si>
    <t xml:space="preserve">FLOR </t>
  </si>
  <si>
    <t xml:space="preserve">FLOR S.GOLD (20G)</t>
  </si>
  <si>
    <t xml:space="preserve">ручка на розетке GENESIS FLOR (20G), матовое золото</t>
  </si>
  <si>
    <t xml:space="preserve">FLOR ANT.COFFEE (20G)</t>
  </si>
  <si>
    <t xml:space="preserve">ручка на розетке GENESIS FLOR (20G), античный кофе</t>
  </si>
  <si>
    <t>REDONDO</t>
  </si>
  <si>
    <t xml:space="preserve">REDONDO BL.SILVER</t>
  </si>
  <si>
    <t xml:space="preserve">ручка на розетке GENESIS REDONDO (20G), черненое серебро / керамика кракелюр</t>
  </si>
  <si>
    <t xml:space="preserve">REDONDO S.GOLD</t>
  </si>
  <si>
    <t xml:space="preserve">ручка на розетке GENESIS REDONDO (20G), матовое золото / керамика слоновая кость</t>
  </si>
  <si>
    <t xml:space="preserve">REDONDO ANT.COFFEE</t>
  </si>
  <si>
    <t xml:space="preserve">ручка на розетке GENESIS REDONDO (20G), античный кофе / керамика слоновая кость</t>
  </si>
  <si>
    <t>ALIVIO</t>
  </si>
  <si>
    <t xml:space="preserve">ALIVIO BL. SILVER</t>
  </si>
  <si>
    <t xml:space="preserve">ручка на розетке GENESIS ALIVIO (20G), черненое серебро / эмаль слоновая кость</t>
  </si>
  <si>
    <t xml:space="preserve">ALIVIO S. GOLD</t>
  </si>
  <si>
    <t xml:space="preserve">ручка на розетке GENESIS ALIVIO (20G), матовое золото / эмаль слоновая кость</t>
  </si>
  <si>
    <t xml:space="preserve">ALIVIO ANT. COFFEE</t>
  </si>
  <si>
    <t xml:space="preserve">ручка на розетке GENESIS ALIVIO (20G), античный кофе / эмаль слоновая кость</t>
  </si>
  <si>
    <t xml:space="preserve">OL-20G OL BL. SILVER</t>
  </si>
  <si>
    <t xml:space="preserve">фиксатор WC GENESIS OL-20G, черненое серебро</t>
  </si>
  <si>
    <t xml:space="preserve">OL-20G OL S. GOLD</t>
  </si>
  <si>
    <t xml:space="preserve">фиксатор WC GENESIS OL-20G, матовое золото</t>
  </si>
  <si>
    <t xml:space="preserve">OL-20G OL ANT.COFFEE</t>
  </si>
  <si>
    <t xml:space="preserve">фиксатор WC GENESIS OL-20G, античный кофе</t>
  </si>
  <si>
    <t xml:space="preserve">CL-20G CL BL. SILVER</t>
  </si>
  <si>
    <t xml:space="preserve">накладка под евроцилиндр GENESIS CL-20G, черненое серебро</t>
  </si>
  <si>
    <t xml:space="preserve">CL-20G CL S. GOLD</t>
  </si>
  <si>
    <t xml:space="preserve">накладка под евроцилиндр GENESIS CL-20G, матовое золото</t>
  </si>
  <si>
    <t xml:space="preserve">CL-20G ANT. COFFEE</t>
  </si>
  <si>
    <t xml:space="preserve">накладка под евроцилиндр GENESIS CL-20G, античный кофе</t>
  </si>
  <si>
    <t xml:space="preserve">ACANTO на планке</t>
  </si>
  <si>
    <t xml:space="preserve">ACANTO BL. SILVER (OL)</t>
  </si>
  <si>
    <t xml:space="preserve">ручка на планке GENESIS ACANTO, черненое серебро, c wc-вертушкой и фиксатором</t>
  </si>
  <si>
    <t xml:space="preserve">ACANTO BL. SILVER (CL)</t>
  </si>
  <si>
    <t xml:space="preserve">ручка на планке GENESIS ACANTO, черненое серебро, с вырезом под евро-цилиндр</t>
  </si>
  <si>
    <t xml:space="preserve">ACANTO BL. SILVER (PS)</t>
  </si>
  <si>
    <t xml:space="preserve">ручка на планке GENESIS ACANTO, черненое серебро, проходная (глухая планка без вертушек и вырезов)</t>
  </si>
  <si>
    <t xml:space="preserve">ACANTO S. GOLD (OL)</t>
  </si>
  <si>
    <t xml:space="preserve">ручка на планке GENESIS ACANTO, матовое золото, c wc-вертушкой и фиксатором</t>
  </si>
  <si>
    <t xml:space="preserve">ACANTO S. GOLD (CL)</t>
  </si>
  <si>
    <t xml:space="preserve">ручка на планке GENESIS ACANTO, матовое золото, с вырезом под евро-цилиндр</t>
  </si>
  <si>
    <t xml:space="preserve">ACANTO S. GOLD (PS)</t>
  </si>
  <si>
    <t xml:space="preserve">ручка на планке GENESIS ACANTO, матовое золото, проходная (глухая планка без вертушек и вырезов)</t>
  </si>
  <si>
    <t xml:space="preserve">ACANTO ANT. COFFEE (OL)</t>
  </si>
  <si>
    <t xml:space="preserve">ручка на планке GENESIS ACANTO, античный кофе, c wc-вертушкой и фиксатором</t>
  </si>
  <si>
    <t xml:space="preserve">ACANTO ANT. COFFEE (CL)</t>
  </si>
  <si>
    <t xml:space="preserve">ручка на планке GENESIS ACANTO, античный кофе, с вырезом под евро-цилиндр</t>
  </si>
  <si>
    <t xml:space="preserve">ACANTO ANT. COFFEE (PS)</t>
  </si>
  <si>
    <t xml:space="preserve">ручка на планке GENESIS ACANTO, античный кофе, проходная (глухая планка без вертушек и вырезов)</t>
  </si>
  <si>
    <t xml:space="preserve">FLOR на палнке</t>
  </si>
  <si>
    <t xml:space="preserve">FLOR BL. SILVER (OL)</t>
  </si>
  <si>
    <t xml:space="preserve">ручка на планке GENESIS FLOR, черненое серебро, c wc-вертушкой и фиксатором</t>
  </si>
  <si>
    <t xml:space="preserve">FLOR BL. SILVER (CL)</t>
  </si>
  <si>
    <t xml:space="preserve">ручка на планке GENESIS FLOR, черненое серебро, с вырезом под евро-цилиндр</t>
  </si>
  <si>
    <t xml:space="preserve">FLOR BL. SILVER (PS)</t>
  </si>
  <si>
    <t xml:space="preserve">ручка на планке GENESIS FLOR, черненое серебро, проходная (глухая планка без вертушек и вырезов)</t>
  </si>
  <si>
    <t xml:space="preserve">FLOR S. GOLD (OL)</t>
  </si>
  <si>
    <t xml:space="preserve">ручка на планке GENESIS FLOR, матовое золото, c wc-вертушкой и фиксатором</t>
  </si>
  <si>
    <t xml:space="preserve">FLOR S. GOLD (CL)</t>
  </si>
  <si>
    <t xml:space="preserve">ручка на планке GENESIS FLOR, матовое золото, с вырезом под евро-цилиндр</t>
  </si>
  <si>
    <t xml:space="preserve">FLOR S. GOLD (PS)</t>
  </si>
  <si>
    <t xml:space="preserve">ручка на планке GENESIS FLOR, матовое золото, проходная (глухая планка без вертушек и вырезов)</t>
  </si>
  <si>
    <t xml:space="preserve">FLOR ANT. COFFEE (OL)</t>
  </si>
  <si>
    <t xml:space="preserve">ручка на планке GENESIS FLOR, античный кофе, c wc-вертушкой и фиксатором</t>
  </si>
  <si>
    <t xml:space="preserve">FLOR ANT. COFFEE (CL)</t>
  </si>
  <si>
    <t xml:space="preserve">ручка на планке GENESIS FLOR, античный кофе, с вырезом под евро-цилиндр</t>
  </si>
  <si>
    <t xml:space="preserve">FLOR ANT. COFFEE (PS)</t>
  </si>
  <si>
    <t xml:space="preserve">ручка на планке GENESIS FLOR, античный кофе, проходная (глухая планка без вертушек и вырезов)</t>
  </si>
  <si>
    <r>
      <t xml:space="preserve">Bonaiti скрытый замок </t>
    </r>
    <r>
      <rPr>
        <sz val="10"/>
        <color theme="1"/>
        <rFont val="Calibri"/>
        <scheme val="minor"/>
      </rPr>
      <t xml:space="preserve">(в комплекте со скрытой ручкой в покрытии и отделке полотна)</t>
    </r>
  </si>
  <si>
    <t xml:space="preserve">Bonaiti (Италия)</t>
  </si>
  <si>
    <t xml:space="preserve">курс евро*</t>
  </si>
  <si>
    <t xml:space="preserve">mod 937-G992 CR SAT </t>
  </si>
  <si>
    <t xml:space="preserve">защелка магнитная B-NOHA MINI под фиксатор, с отв.планкой 190 мм, матовый хром</t>
  </si>
  <si>
    <t xml:space="preserve">mod 938-G992 CR SAT </t>
  </si>
  <si>
    <t xml:space="preserve">защелка магнитная B-NOHA MINI, с регилируемой отв.планкой 190 мм, матовый хром</t>
  </si>
  <si>
    <t xml:space="preserve">NO-HA CARTEL INOX</t>
  </si>
  <si>
    <t xml:space="preserve">фиксатор для B-Noha mini, сталь</t>
  </si>
  <si>
    <t>ELLE</t>
  </si>
  <si>
    <t xml:space="preserve">Fimet (Италия)</t>
  </si>
  <si>
    <t xml:space="preserve">132C/201 ELLE F05 </t>
  </si>
  <si>
    <t xml:space="preserve">ручка на квадратной розетке, матовый хром</t>
  </si>
  <si>
    <t xml:space="preserve">132C/201 ELLE F54 </t>
  </si>
  <si>
    <t xml:space="preserve">ручка на квадратной розетке, матовый никель</t>
  </si>
  <si>
    <t xml:space="preserve">132C/201 ELLE NO </t>
  </si>
  <si>
    <t xml:space="preserve">ручка на квадратной розетке, черный</t>
  </si>
  <si>
    <t>FLAKE</t>
  </si>
  <si>
    <t xml:space="preserve">1355/201 FLAKE F15 </t>
  </si>
  <si>
    <t xml:space="preserve">ручка на квадратной розетке, антрацит</t>
  </si>
  <si>
    <t xml:space="preserve">1355/201 FLAKE F54 </t>
  </si>
  <si>
    <t xml:space="preserve">1355/201 FLAKE NO </t>
  </si>
  <si>
    <t xml:space="preserve">201 WC F05 </t>
  </si>
  <si>
    <t xml:space="preserve">фиксатор WC, матовый хром</t>
  </si>
  <si>
    <t xml:space="preserve">201 WC F15 </t>
  </si>
  <si>
    <t xml:space="preserve">фиксатор WC, антрацит</t>
  </si>
  <si>
    <t xml:space="preserve">201 WC F54 </t>
  </si>
  <si>
    <t xml:space="preserve">фиксатор WC на квадратной розетке, матовый никель</t>
  </si>
  <si>
    <t xml:space="preserve">201 WC NO </t>
  </si>
  <si>
    <t xml:space="preserve">фиксатор WC на квадратной розетке, черный</t>
  </si>
  <si>
    <t xml:space="preserve">201 cylinder F05 </t>
  </si>
  <si>
    <t xml:space="preserve">накладка под евроцилиндр на квадратной розетке, пара, хром матовый</t>
  </si>
  <si>
    <t xml:space="preserve">201 cylinder F15 </t>
  </si>
  <si>
    <t xml:space="preserve">накладка под евроцилиндр на квадратной розетке, пара, антрацит</t>
  </si>
  <si>
    <t xml:space="preserve">201 cylinder F54 </t>
  </si>
  <si>
    <t xml:space="preserve">накладка под евроцилиндр на квадратной розетке, пара, матовый никель</t>
  </si>
  <si>
    <t xml:space="preserve">201 cylinder NO </t>
  </si>
  <si>
    <t xml:space="preserve">накладка под евроцилиндр на квадратной розетке, пара, матовый черный</t>
  </si>
  <si>
    <t>ICE</t>
  </si>
  <si>
    <t xml:space="preserve">168/211BIC ICE F04</t>
  </si>
  <si>
    <t xml:space="preserve">ручка на квадратной розетке 55 мм, хром полированный</t>
  </si>
  <si>
    <t xml:space="preserve">168/211BIC ICE F05</t>
  </si>
  <si>
    <t xml:space="preserve">ручка на квадратной розетке 55 mm, матовый хром</t>
  </si>
  <si>
    <t xml:space="preserve">168/211BIC ICE F17 WHITE SHINY</t>
  </si>
  <si>
    <t xml:space="preserve">ручка на квадратной розетке 55 mm, белый полированный</t>
  </si>
  <si>
    <t xml:space="preserve">168/211BIC ICE F43</t>
  </si>
  <si>
    <t xml:space="preserve">ручка на квадратной розетке 55 mm, матовая бронза</t>
  </si>
  <si>
    <t xml:space="preserve">168/211BIC ICE NO</t>
  </si>
  <si>
    <t xml:space="preserve">ручка на квадратной розетке 55 mm, черный</t>
  </si>
  <si>
    <t xml:space="preserve">211BIC WC 55х55 F04</t>
  </si>
  <si>
    <t xml:space="preserve">фиксатор WC 55х55mm на квадратной розетке,</t>
  </si>
  <si>
    <t xml:space="preserve">211BIC WC 55х55 F05</t>
  </si>
  <si>
    <t xml:space="preserve">фиксатор WC 55х55mm на квадратной розетке, матовый хром</t>
  </si>
  <si>
    <t xml:space="preserve">211BIC WC 55х55 F17 WHITE SHINY</t>
  </si>
  <si>
    <t xml:space="preserve">фиксатор WC 55х55mm на квадратной розетке, белый полированный</t>
  </si>
  <si>
    <t xml:space="preserve">211BIC WC 55х55 F43</t>
  </si>
  <si>
    <t xml:space="preserve">фиксатор WC 55х55mm на квадратной розетке, матовая бронза</t>
  </si>
  <si>
    <t xml:space="preserve">211BIC WC 55х55 NO -</t>
  </si>
  <si>
    <t xml:space="preserve">фиксатор WC 55х55mm на квадратной розетке, черная</t>
  </si>
  <si>
    <t xml:space="preserve">211BIC cylinder 55x55 F04 -</t>
  </si>
  <si>
    <t xml:space="preserve">накладка под евроцилиндр на квадратной розетке 55*55 , пара, хром полированный</t>
  </si>
  <si>
    <t xml:space="preserve">211BIC cylinder 55х55 F05 -</t>
  </si>
  <si>
    <t xml:space="preserve">накладка под евроцилиндр на квадратной розетке 55х55mm, пара, матовый хром</t>
  </si>
  <si>
    <t xml:space="preserve">211BIC cylinder 55х55 F17 WHITE SHINY</t>
  </si>
  <si>
    <t xml:space="preserve">накладка под евроцилиндр на квадратной розетке 55х55mm, пара,белый полированный</t>
  </si>
  <si>
    <t xml:space="preserve">211BIC cylinder 55х55 F43 -</t>
  </si>
  <si>
    <t xml:space="preserve">накладка под евроцилиндр на квадратной розетке 55х55mm, пара, матовая бронза</t>
  </si>
  <si>
    <t xml:space="preserve">211BIC cylinder 55х55 NO -</t>
  </si>
  <si>
    <t xml:space="preserve">накладка под евроцилиндр на квадратной розетке 55х55mm, пара, черная</t>
  </si>
  <si>
    <t xml:space="preserve">ICE MINI</t>
  </si>
  <si>
    <t xml:space="preserve">168/243 ICE F05</t>
  </si>
  <si>
    <t xml:space="preserve">ручка на минимальной розетке, матовый хром</t>
  </si>
  <si>
    <t xml:space="preserve">168/243 ICE F57</t>
  </si>
  <si>
    <t xml:space="preserve">ручка на минимальной розетке, черный Velvet touch</t>
  </si>
  <si>
    <t xml:space="preserve">243 WC F04 </t>
  </si>
  <si>
    <t xml:space="preserve">фиксатор WC на квадратной минимальной розетке, полированный хром</t>
  </si>
  <si>
    <t xml:space="preserve">243 WC F05</t>
  </si>
  <si>
    <t xml:space="preserve">фиксатор WC на квадратной минимальной розетке, матовый хром</t>
  </si>
  <si>
    <t xml:space="preserve">243 WC F57</t>
  </si>
  <si>
    <t xml:space="preserve">фиксатор WC на квадратной минимальной розетке,черный Velvet touch</t>
  </si>
  <si>
    <t xml:space="preserve">243 cylinder F04 </t>
  </si>
  <si>
    <t xml:space="preserve">накладка под евроцилиндр на квадратной минимальной розетке, полированный хром</t>
  </si>
  <si>
    <t xml:space="preserve">243 cylinder F05 </t>
  </si>
  <si>
    <t xml:space="preserve">накладка под евроцилиндр на квадратной минимальной розетке, матовый хром</t>
  </si>
  <si>
    <t xml:space="preserve">243 cylinder F57</t>
  </si>
  <si>
    <t xml:space="preserve">накладка под евроцилиндр на квадратной минимальной розетке, черный Velvet touch</t>
  </si>
  <si>
    <t xml:space="preserve">EASY MINI</t>
  </si>
  <si>
    <t xml:space="preserve">1301/241 EASY F04 </t>
  </si>
  <si>
    <t xml:space="preserve">ручка на минимальной розетке, полированный хром</t>
  </si>
  <si>
    <t xml:space="preserve">1301/241 EASY NO </t>
  </si>
  <si>
    <t xml:space="preserve">ручка на минимальной розетке, черный</t>
  </si>
  <si>
    <t xml:space="preserve">241 WC F04 </t>
  </si>
  <si>
    <t xml:space="preserve">фиксатор WC на круглой минимальной розетке, полированный хром</t>
  </si>
  <si>
    <t xml:space="preserve">241 WC NO </t>
  </si>
  <si>
    <t xml:space="preserve">фиксатор WC на круглой минимальной розетке, черный</t>
  </si>
  <si>
    <t xml:space="preserve">241 cylinder F04 </t>
  </si>
  <si>
    <t xml:space="preserve">накладка под евроцилиндр на минимальной  круглой розетке, пара, полированный хром</t>
  </si>
  <si>
    <t xml:space="preserve">241 cylinder NO </t>
  </si>
  <si>
    <t>CORSA</t>
  </si>
  <si>
    <t xml:space="preserve">1354/242 CORSA F04 </t>
  </si>
  <si>
    <t xml:space="preserve">ручка на круглой розетке, хром полированный</t>
  </si>
  <si>
    <t xml:space="preserve">1354/242 CORSA F05</t>
  </si>
  <si>
    <t xml:space="preserve">ручка на круглой розетке, хром матовый</t>
  </si>
  <si>
    <t xml:space="preserve">1354/242 CORSA BO</t>
  </si>
  <si>
    <t xml:space="preserve">ручка на круглой розетке, белый</t>
  </si>
  <si>
    <t xml:space="preserve">242 WC F04 </t>
  </si>
  <si>
    <t xml:space="preserve">фиксатор WC на круглой розетке, полированный хром</t>
  </si>
  <si>
    <t xml:space="preserve">242 WC F05</t>
  </si>
  <si>
    <t xml:space="preserve">фиксатор WC на круглой розетке, матовый хром</t>
  </si>
  <si>
    <t xml:space="preserve">242 WC BO </t>
  </si>
  <si>
    <t xml:space="preserve">фиксатор WC на круглой розетке, белый</t>
  </si>
  <si>
    <t xml:space="preserve">242 cylinder F04 </t>
  </si>
  <si>
    <t xml:space="preserve">накладка под евроцилиндр на круглой розетке, пара, полированный хром</t>
  </si>
  <si>
    <t xml:space="preserve">242 cylinder F05</t>
  </si>
  <si>
    <t xml:space="preserve">накладка под евроцилиндр на круглой розетке, пара, хром матовый</t>
  </si>
  <si>
    <t xml:space="preserve">242 cylinder BO</t>
  </si>
  <si>
    <t xml:space="preserve">накладка под евроцилиндр на круглой розетке, пара, белый</t>
  </si>
  <si>
    <t>ORIGAMI</t>
  </si>
  <si>
    <t xml:space="preserve">1210/213 ORIGAMI F04 </t>
  </si>
  <si>
    <t xml:space="preserve">ручка на квадратной розетке розетке, полир. Хром</t>
  </si>
  <si>
    <t xml:space="preserve">1210/213 ORIGAMI F05 </t>
  </si>
  <si>
    <t xml:space="preserve">ручка на квадратной розетке розетке, матовый хром</t>
  </si>
  <si>
    <t xml:space="preserve">1210/213 ORIGAMI F15 </t>
  </si>
  <si>
    <t xml:space="preserve">ручка на квадратной розетке розетке, антрацит</t>
  </si>
  <si>
    <t xml:space="preserve">1210/213 ORIGAMI NO </t>
  </si>
  <si>
    <t xml:space="preserve">ручка на квадратной розетке розетке, черный</t>
  </si>
  <si>
    <t xml:space="preserve">213 WC F04 </t>
  </si>
  <si>
    <t xml:space="preserve">фиксатор WC на квадратной розетке, полированный хром</t>
  </si>
  <si>
    <t xml:space="preserve">213 WC F05 </t>
  </si>
  <si>
    <t xml:space="preserve">фиксатор WC на квадратной розетке, матовый хром</t>
  </si>
  <si>
    <t xml:space="preserve">213 WC F15 </t>
  </si>
  <si>
    <t xml:space="preserve">фиксатор WC на квадратной розетке,антрацит</t>
  </si>
  <si>
    <t xml:space="preserve">213 WC NO </t>
  </si>
  <si>
    <t xml:space="preserve">213 cylinder F04 </t>
  </si>
  <si>
    <t xml:space="preserve">накладка под евроцилиндр на квадратной  розетке Filo, пара, полированный хром</t>
  </si>
  <si>
    <t xml:space="preserve">213 cylinder F05 </t>
  </si>
  <si>
    <t xml:space="preserve">накладка под евроцилиндр на квадратной  розетке Filo, пара, хром матовый</t>
  </si>
  <si>
    <t xml:space="preserve">213 cylinder F15 </t>
  </si>
  <si>
    <t xml:space="preserve">накладка под евроцилиндр на квадратной  розетке Filo, пара, антрацит</t>
  </si>
  <si>
    <t xml:space="preserve">213 cylinder NO </t>
  </si>
  <si>
    <t xml:space="preserve">накладка под евроцилиндр на квадратной  розетке Filo, пара, черный</t>
  </si>
  <si>
    <t xml:space="preserve">LAURA LISCIA</t>
  </si>
  <si>
    <t xml:space="preserve">Pasini (Италия)</t>
  </si>
  <si>
    <t xml:space="preserve">0301 LAURA LISCIA CROMO</t>
  </si>
  <si>
    <t xml:space="preserve">ручка на розетке, хром</t>
  </si>
  <si>
    <t xml:space="preserve">0301 LAURA LISCIA CR SAT </t>
  </si>
  <si>
    <t xml:space="preserve">ручка на розетке, матовый хром</t>
  </si>
  <si>
    <t xml:space="preserve">0301 LAURA LISCIA OLV</t>
  </si>
  <si>
    <t xml:space="preserve">ручка на розетке, полированная латунь</t>
  </si>
  <si>
    <t xml:space="preserve">0301 LAURA LISCIA OLV/OLS</t>
  </si>
  <si>
    <t xml:space="preserve">ручка на розетке, полированная/матовая латунь</t>
  </si>
  <si>
    <t xml:space="preserve">0301 LAURA LISCIA OGV </t>
  </si>
  <si>
    <t xml:space="preserve">ручка на розетке, бронза</t>
  </si>
  <si>
    <t xml:space="preserve">0301 LAURA LISCIA OGV YESTER</t>
  </si>
  <si>
    <t xml:space="preserve">ручка на розетке, античная бронза</t>
  </si>
  <si>
    <t xml:space="preserve">MOD 800</t>
  </si>
  <si>
    <t xml:space="preserve">0031 MOD 800 CROMO</t>
  </si>
  <si>
    <t xml:space="preserve">0031 MOD 800 CR SAT</t>
  </si>
  <si>
    <t xml:space="preserve">0031 MOD 800 OLV</t>
  </si>
  <si>
    <t xml:space="preserve">0031 MOD 800 OLV/OLS</t>
  </si>
  <si>
    <t xml:space="preserve">0031 MOD 800 OGV</t>
  </si>
  <si>
    <t xml:space="preserve">0031 MOD 800 OGV YESTER</t>
  </si>
  <si>
    <t>DENA</t>
  </si>
  <si>
    <t xml:space="preserve">3281 DENA CROMO</t>
  </si>
  <si>
    <t xml:space="preserve">3281 DENA CR SAT</t>
  </si>
  <si>
    <t xml:space="preserve">3281 DENA OLV</t>
  </si>
  <si>
    <t xml:space="preserve">3281 DENA OGV</t>
  </si>
  <si>
    <t>PATRIZIO</t>
  </si>
  <si>
    <t xml:space="preserve">2831 PATRIZIO OGV</t>
  </si>
  <si>
    <t xml:space="preserve">2831 PATRIZIO OGV YESTER</t>
  </si>
  <si>
    <t xml:space="preserve">2831 PATRIZIO OLV</t>
  </si>
  <si>
    <t xml:space="preserve">0037 WCR CR SAT</t>
  </si>
  <si>
    <t xml:space="preserve">0037 WCR CR/CR SAT </t>
  </si>
  <si>
    <t xml:space="preserve">фиксатор WC, полированный/матовый хром</t>
  </si>
  <si>
    <t xml:space="preserve">0037 WCR CROMO</t>
  </si>
  <si>
    <t xml:space="preserve">фиксатор WC, хром</t>
  </si>
  <si>
    <t xml:space="preserve">0037 WCR OLV</t>
  </si>
  <si>
    <t xml:space="preserve">фиксатор WC, полированная латунь</t>
  </si>
  <si>
    <t xml:space="preserve">0037 WCR OLV/OLS</t>
  </si>
  <si>
    <t xml:space="preserve">фиксатор WC, полированная/матовая латунь</t>
  </si>
  <si>
    <t xml:space="preserve">0037 WCR OGV</t>
  </si>
  <si>
    <t xml:space="preserve">фиксатор WC, бронза</t>
  </si>
  <si>
    <t xml:space="preserve">0037 WCR OGV YESTER</t>
  </si>
  <si>
    <t xml:space="preserve">фиксатор WC, античная бронза</t>
  </si>
  <si>
    <t xml:space="preserve">8 BFY CR SAT </t>
  </si>
  <si>
    <t xml:space="preserve">накладка под евроцилиндр, матовый хром</t>
  </si>
  <si>
    <t xml:space="preserve">8 BFY CR/CR SAT </t>
  </si>
  <si>
    <t xml:space="preserve">накладка под евроцилиндр, полированный/матовый хром</t>
  </si>
  <si>
    <t xml:space="preserve">8 BFY CROMO</t>
  </si>
  <si>
    <t xml:space="preserve">накладка под евроцилиндр, хром</t>
  </si>
  <si>
    <t xml:space="preserve">8 BFY OGV</t>
  </si>
  <si>
    <t xml:space="preserve">накладка под евроцилиндр, бронза</t>
  </si>
  <si>
    <t xml:space="preserve">8 BFY OGV YESTER</t>
  </si>
  <si>
    <t xml:space="preserve">накладка под евроцилиндр, античная бронза</t>
  </si>
  <si>
    <t xml:space="preserve">8 BFY OLV</t>
  </si>
  <si>
    <t xml:space="preserve">накладка под евроцилиндр, полированная латунь</t>
  </si>
  <si>
    <t xml:space="preserve">8 BFY OLV/OLS </t>
  </si>
  <si>
    <t xml:space="preserve">накладка под евроцилиндр, полированная/матовая латунь</t>
  </si>
  <si>
    <t>TASHA</t>
  </si>
  <si>
    <t xml:space="preserve">1028/261 TASHA F04</t>
  </si>
  <si>
    <t xml:space="preserve">ручка на розетке, полированный хром</t>
  </si>
  <si>
    <t xml:space="preserve">1028/261 TASHA F20 </t>
  </si>
  <si>
    <t xml:space="preserve">ручка на розетке, матовый никель</t>
  </si>
  <si>
    <t xml:space="preserve">1028/261 TASHA F43 </t>
  </si>
  <si>
    <t xml:space="preserve">ручка на розетке, сатин.бронза</t>
  </si>
  <si>
    <t xml:space="preserve">1028P/261 TASHA F04 </t>
  </si>
  <si>
    <t xml:space="preserve">ручка на розетке, белая керамика, полированный хром</t>
  </si>
  <si>
    <t xml:space="preserve">1028P/261 TASHA F43 </t>
  </si>
  <si>
    <t xml:space="preserve">ручка на розетке, белая керамика, сатин.бронза</t>
  </si>
  <si>
    <t xml:space="preserve">261 WC F01 </t>
  </si>
  <si>
    <t xml:space="preserve">фиксатор WC, латунь полированная</t>
  </si>
  <si>
    <t xml:space="preserve">261 WC F20</t>
  </si>
  <si>
    <t xml:space="preserve">фиксатор WC, матовый никель</t>
  </si>
  <si>
    <t xml:space="preserve">261 WC F43</t>
  </si>
  <si>
    <t xml:space="preserve">фиксатор WC, матовая бронза</t>
  </si>
  <si>
    <t xml:space="preserve">261 cylinder F04 </t>
  </si>
  <si>
    <t xml:space="preserve">накладка под евроцилиндр, пара, полир.хром</t>
  </si>
  <si>
    <t xml:space="preserve">261 cylinder F20</t>
  </si>
  <si>
    <t xml:space="preserve">накладка под евроцилиндр, пара, никель матовый</t>
  </si>
  <si>
    <t xml:space="preserve">261 cylinder F20 </t>
  </si>
  <si>
    <t xml:space="preserve">Петли скрытые, карточные</t>
  </si>
  <si>
    <t xml:space="preserve">Скрытая петля AGB Eclipse 3.0 (мателиал ZAMAK), универсальная, 114,8х22,8</t>
  </si>
  <si>
    <t xml:space="preserve">AGB (Италия)</t>
  </si>
  <si>
    <t>E30200.02.93</t>
  </si>
  <si>
    <t xml:space="preserve">скрытая петля Eclipse 3.0 (мателиал ZAMAK), универсальная, 114х23х20, черный</t>
  </si>
  <si>
    <t>E30200.02.03</t>
  </si>
  <si>
    <t xml:space="preserve">скрытая петля Eclipse 3.0 (мателиал ZAMAK), универсальная, 114х23х20, золото</t>
  </si>
  <si>
    <t>E30200.02.06</t>
  </si>
  <si>
    <t xml:space="preserve">скрытая петля Eclipse 3.0 (мателиал ZAMAK), универсальная, 114х23х20, хром</t>
  </si>
  <si>
    <t>E30200.02.34</t>
  </si>
  <si>
    <t xml:space="preserve">скрытая петля Eclipse 3.0 (мателиал ZAMAK), универсальная, 114х23х20, мат. Хром</t>
  </si>
  <si>
    <t>E30200.02.91</t>
  </si>
  <si>
    <t xml:space="preserve">скрытая петля Eclipse 3.0 (мателиал ZAMAK), универсальная, 114х23х20, белый</t>
  </si>
  <si>
    <r>
      <t xml:space="preserve">Скрытая ассиметричная петля под систему Инвизибл Kubica K 6360 38</t>
    </r>
    <r>
      <rPr>
        <b/>
        <i/>
        <sz val="9.5"/>
        <rFont val="Calibri"/>
        <scheme val="minor"/>
      </rPr>
      <t xml:space="preserve"> (60кг на 2 петли)</t>
    </r>
  </si>
  <si>
    <t xml:space="preserve">Krona Koblenz (Италия)</t>
  </si>
  <si>
    <t xml:space="preserve">К 6360 38 CS</t>
  </si>
  <si>
    <t xml:space="preserve">Скрытая ассиметричная петля Kubica К 6360 38, матовый хром</t>
  </si>
  <si>
    <t xml:space="preserve">K 6360 38 OL</t>
  </si>
  <si>
    <t xml:space="preserve">Скрытая ассиметричная петля Kubica К 6360 38, золото глянец</t>
  </si>
  <si>
    <t xml:space="preserve">K 6360 38 BR</t>
  </si>
  <si>
    <t xml:space="preserve">Скрытая ассиметричная петля Kubica К 6360 38, бронза</t>
  </si>
  <si>
    <t xml:space="preserve">K 6360 38 BI</t>
  </si>
  <si>
    <t xml:space="preserve">Скрытая ассиметричная петля Kubica К 6360 38, белый</t>
  </si>
  <si>
    <t xml:space="preserve">К 6360 38 NR</t>
  </si>
  <si>
    <t xml:space="preserve">Скрытая ассиметричная петля Kubica К 6360 38, черный</t>
  </si>
  <si>
    <r>
      <t xml:space="preserve">Скрытая петля под модель Поларис Kubica K 2760 </t>
    </r>
    <r>
      <rPr>
        <b/>
        <i/>
        <sz val="9"/>
        <rFont val="Calibri"/>
        <scheme val="minor"/>
      </rPr>
      <t xml:space="preserve">(60кг на 2 петли)</t>
    </r>
  </si>
  <si>
    <t xml:space="preserve">К 2760 CS </t>
  </si>
  <si>
    <t xml:space="preserve">Скрытая петля Kubica К 2760 , матовый хром</t>
  </si>
  <si>
    <t xml:space="preserve">K 2760 NS</t>
  </si>
  <si>
    <t xml:space="preserve">Скрытая петля Kubica К 2760, матовый никель</t>
  </si>
  <si>
    <t xml:space="preserve">K 2760 OL</t>
  </si>
  <si>
    <t xml:space="preserve">Скрытая петля Kubica К 2760, золото глянец</t>
  </si>
  <si>
    <t xml:space="preserve">K 2760 BR</t>
  </si>
  <si>
    <t xml:space="preserve">Скрытая петля Kubica К 2760, бронза</t>
  </si>
  <si>
    <t xml:space="preserve">K 2760 BI</t>
  </si>
  <si>
    <t xml:space="preserve">Скрытая петля Kubica К 2760, белый</t>
  </si>
  <si>
    <t xml:space="preserve">K 2760 NO</t>
  </si>
  <si>
    <t xml:space="preserve">Скрытая петля Kubica К 2760, черный</t>
  </si>
  <si>
    <t xml:space="preserve">Петля универсальная 4500C (500-C4) (Armadillo)</t>
  </si>
  <si>
    <t xml:space="preserve">курс доллара*</t>
  </si>
  <si>
    <t xml:space="preserve">Петля универсальная 4500C (500-C4) 100x75x3 AB Бронза Box</t>
  </si>
  <si>
    <t xml:space="preserve">Armadillo (Италия)</t>
  </si>
  <si>
    <t xml:space="preserve">Петля универсальная 4500C (500-C4) 100x75x3 GP Золото Box</t>
  </si>
  <si>
    <t xml:space="preserve">Петля универсальная 4500C (500-C4) 100x75x3 SG Мат золото Box</t>
  </si>
  <si>
    <t xml:space="preserve">Петля универсальная 4500C (500-C4) 100x75x3 SC Мат хром Box</t>
  </si>
  <si>
    <t xml:space="preserve">Петля универсальная 4500C (500-C4) 100x75x3 CP Хром Box</t>
  </si>
  <si>
    <t xml:space="preserve">Петля универсальная 4500C (500-C4) 100x75x3 SN Матовый никель Box</t>
  </si>
  <si>
    <t xml:space="preserve">Петля дверная универсальная GENESIS, размер L 101 х 77</t>
  </si>
  <si>
    <t xml:space="preserve">A030-G 4262 BL.SILVER</t>
  </si>
  <si>
    <t xml:space="preserve">GENESIS A030-G 4262, черненое серебро</t>
  </si>
  <si>
    <t xml:space="preserve">A030-G 4262 S.GOLD</t>
  </si>
  <si>
    <t xml:space="preserve">GENESIS A030-G 4262, матовое золото</t>
  </si>
  <si>
    <t xml:space="preserve">A030-G 4262 ANT.COFFEE</t>
  </si>
  <si>
    <t xml:space="preserve">GENESIS A030-G 4262, античный кофе</t>
  </si>
  <si>
    <t xml:space="preserve">Защелки механические, магнитные</t>
  </si>
  <si>
    <t xml:space="preserve">Защелка Гардиан с пластиковым язычком под фиксатор (WC)</t>
  </si>
  <si>
    <t xml:space="preserve">Гардиан (Россия)</t>
  </si>
  <si>
    <t xml:space="preserve">Soft 1 P, Ni</t>
  </si>
  <si>
    <t xml:space="preserve">Защелка Гардиан Soft 1 P Ni, механическая (WC) с ответной планкой, никель</t>
  </si>
  <si>
    <t xml:space="preserve">Soft 1 P, S</t>
  </si>
  <si>
    <t xml:space="preserve">Защелка Гардиан Soft 1 P S, механическая (WC) с ответной планкой, сатин</t>
  </si>
  <si>
    <t xml:space="preserve">Soft 1 P, MCR</t>
  </si>
  <si>
    <t xml:space="preserve">Защелка Гардиан Soft 1 P MCR, механическая (WC) с ответной планкой, матовый хром</t>
  </si>
  <si>
    <t xml:space="preserve">Soft 1 P, BL</t>
  </si>
  <si>
    <t xml:space="preserve">Защелка Гардиан Soft 1 P BL, механическая (WC) с ответной планкой, черный матовый</t>
  </si>
  <si>
    <t xml:space="preserve">Soft 1 P, WH</t>
  </si>
  <si>
    <t xml:space="preserve">Защелка Гардиан Soft 1 P WH, механическая (WC) с ответной планкой, белый матовый</t>
  </si>
  <si>
    <t xml:space="preserve">Soft 1 P, BN</t>
  </si>
  <si>
    <t xml:space="preserve">Защелка Гардиан Soft 1 P BN, механическая (WC) с ответной планкой, черный никель</t>
  </si>
  <si>
    <t xml:space="preserve">Soft 1 P, G</t>
  </si>
  <si>
    <t xml:space="preserve">Защелка Гардиан Soft 1 P G, механическая (WC) с ответной планкой, золото</t>
  </si>
  <si>
    <t xml:space="preserve">Soft 1 P, AB</t>
  </si>
  <si>
    <t xml:space="preserve">Защелка Гардиан Soft 1 P AB, механическая (WC) с ответной планкой, античная бронза</t>
  </si>
  <si>
    <t xml:space="preserve">Soft 1 P, AC </t>
  </si>
  <si>
    <t xml:space="preserve">Защелка Гардиан Soft 1 P AC, механическая (WC) с ответной планкой, античная медь</t>
  </si>
  <si>
    <t xml:space="preserve">Защелка Гардиан с пластиковым язычком под цилиндр</t>
  </si>
  <si>
    <t xml:space="preserve">Soft 11 P, Ni</t>
  </si>
  <si>
    <t xml:space="preserve">Защелка Гардиан Soft 11 P Ni, механическая (WC) с ответной планкой, никель</t>
  </si>
  <si>
    <t xml:space="preserve">Soft 11 P, S</t>
  </si>
  <si>
    <t xml:space="preserve">Защелка Гардиан Soft 11 P S, механическая (WC) с ответной планкой, сатин</t>
  </si>
  <si>
    <t xml:space="preserve">Soft 11 P, MCR</t>
  </si>
  <si>
    <t xml:space="preserve">Защелка Гардиан Soft 11 P MCR, механическая (WC) с ответной планкой, матовый хром</t>
  </si>
  <si>
    <t xml:space="preserve">Soft 11 P, BL</t>
  </si>
  <si>
    <t xml:space="preserve">Защелка Гардиан Soft 11 P BL, механическая (WC) с ответной планкой, черный матовый</t>
  </si>
  <si>
    <t xml:space="preserve">Soft 11 P, WH</t>
  </si>
  <si>
    <t xml:space="preserve">Защелка Гардиан Soft 11 P WH, механическая (WC) с ответной планкой, белый матовый</t>
  </si>
  <si>
    <t xml:space="preserve">Soft 11 P, BN</t>
  </si>
  <si>
    <t xml:space="preserve">Защелка Гардиан Soft 11 P BN, механическая (WC) с ответной планкой, черный никель</t>
  </si>
  <si>
    <t xml:space="preserve">Soft 11 P, G</t>
  </si>
  <si>
    <t xml:space="preserve">Защелка Гардиан Soft 11 P G, механическая (WC) с ответной планкой, золото</t>
  </si>
  <si>
    <t xml:space="preserve">Soft 11 P, AB</t>
  </si>
  <si>
    <t xml:space="preserve">Защелка Гардиан Soft 11 P AB, механическая (WC) с ответной планкой, античная бронза</t>
  </si>
  <si>
    <t xml:space="preserve">Soft 11 P, AC </t>
  </si>
  <si>
    <t xml:space="preserve">Защелка Гардиан Soft 11 P AC, механическая (WC) с ответной планкой, античная медь</t>
  </si>
  <si>
    <t xml:space="preserve">Защелка Гардиан магнитная под фиксатор (WC)</t>
  </si>
  <si>
    <t xml:space="preserve">Soft 1 М, Ni</t>
  </si>
  <si>
    <t xml:space="preserve">Защелка Гардиан Soft 1 М Ni, магнитная (WC) с ответной планкой, никель</t>
  </si>
  <si>
    <t xml:space="preserve">Soft 1 М, S</t>
  </si>
  <si>
    <t xml:space="preserve">Защелка Гардиан Soft 1 М S, магнитная (WC) с ответной планкой, сатин</t>
  </si>
  <si>
    <t xml:space="preserve">Soft 1 М, MCR</t>
  </si>
  <si>
    <t xml:space="preserve">Защелка Гардиан Soft 1 М MCR, магнитная (WC) с ответной планкой, матовый хром</t>
  </si>
  <si>
    <t xml:space="preserve">Soft 1 М, BL</t>
  </si>
  <si>
    <t xml:space="preserve">Защелка Гардиан Soft 1 М BL, магнитная (WC) с ответной планкой, черный матовый</t>
  </si>
  <si>
    <t xml:space="preserve">Soft 1 М, WH</t>
  </si>
  <si>
    <t xml:space="preserve">Защелка Гардиан Soft 1 М WH, магнитная (WC) с ответной планкой, белый матовый</t>
  </si>
  <si>
    <t xml:space="preserve">Soft 1 M, BN</t>
  </si>
  <si>
    <t xml:space="preserve">Защелка Гардиан Soft 1 M BN, механическая (WC) с ответной планкой, черный никель</t>
  </si>
  <si>
    <t xml:space="preserve">Soft 1 M, G</t>
  </si>
  <si>
    <t xml:space="preserve">Защелка Гардиан Soft 1 M G, механическая (WC) с ответной планкой, золото</t>
  </si>
  <si>
    <t xml:space="preserve">Soft 1 М, AB</t>
  </si>
  <si>
    <t xml:space="preserve">Защелка Гардиан Soft 1 М AB, магнитная (WC) с ответной планкой, античная бронза</t>
  </si>
  <si>
    <t xml:space="preserve">Soft 1 М, AC </t>
  </si>
  <si>
    <t xml:space="preserve">Защелка Гардиан Soft 1 М AC, магнитная (WC) с ответной планкой, античная медь</t>
  </si>
  <si>
    <t xml:space="preserve">Защелка Гардиан магнитная под цилиндр</t>
  </si>
  <si>
    <t xml:space="preserve">Soft 11 М, Ni</t>
  </si>
  <si>
    <t xml:space="preserve">Защелка Гардиан Soft 11 М Ni, магнитная (WC) с ответной планкой, никель</t>
  </si>
  <si>
    <t xml:space="preserve">Soft 11 М, S</t>
  </si>
  <si>
    <t xml:space="preserve">Защелка Гардиан Soft 11 М S, магнитная (WC) с ответной планкой, сатин</t>
  </si>
  <si>
    <t xml:space="preserve">Soft 11 М, MCR</t>
  </si>
  <si>
    <t xml:space="preserve">Защелка Гардиан Soft 11 М MCR, магнитная (WC) с ответной планкой, матовый хром</t>
  </si>
  <si>
    <t xml:space="preserve">Soft 11 М, BL</t>
  </si>
  <si>
    <t xml:space="preserve">Защелка Гардиан Soft 11 М BL, магнитная (WC) с ответной планкой, черный матовый</t>
  </si>
  <si>
    <t xml:space="preserve">Soft 11 М, WH</t>
  </si>
  <si>
    <t xml:space="preserve">Защелка Гардиан Soft 11 М WH, магнитная (WC) с ответной планкой, белый матовый</t>
  </si>
  <si>
    <t xml:space="preserve">Soft 11 M, BN</t>
  </si>
  <si>
    <t xml:space="preserve">Защелка Гардиан Soft 11 M BN, механическая (WC) с ответной планкой, черный никель</t>
  </si>
  <si>
    <t xml:space="preserve">Soft 11 M, G</t>
  </si>
  <si>
    <t xml:space="preserve">Защелка Гардиан Soft 11 M G, механическая (WC) с ответной планкой, золото</t>
  </si>
  <si>
    <t xml:space="preserve">Soft 11 М, AB</t>
  </si>
  <si>
    <t xml:space="preserve">Защелка Гардиан Soft 11 М AB, магнитная (WC) с ответной планкой, античная бронза</t>
  </si>
  <si>
    <t xml:space="preserve">Soft 11 М, AC </t>
  </si>
  <si>
    <t xml:space="preserve">Защелка Гардиан Soft 11 М AC, магнитная (WC) с ответной планкой, античная медь</t>
  </si>
  <si>
    <t xml:space="preserve">Защелка AGB магнитная под фиксатор WC 96 мм, лицевая планка 18x196mm</t>
  </si>
  <si>
    <t>B04102.50.03</t>
  </si>
  <si>
    <t xml:space="preserve">защелка магнитная под завертку WC 96 мм Mediana Polaris XT с ответной планкой, латунь</t>
  </si>
  <si>
    <t>B04102.50.23</t>
  </si>
  <si>
    <t xml:space="preserve">защелка магнитная под завертку WC 96 мм Mediana Polaris XT с ответной планкой, мат. латунь</t>
  </si>
  <si>
    <t>B04102.50.06</t>
  </si>
  <si>
    <t xml:space="preserve">защелка магнитная под завертку WC 96 мм Mediana Polaris XT с ответной планкой, никель</t>
  </si>
  <si>
    <t>B04102.50.34</t>
  </si>
  <si>
    <t xml:space="preserve">защелка магнитная под завертку WC 96 мм Mediana Polaris XT с ответной планкой, мат. хром</t>
  </si>
  <si>
    <t>B04102.50.12</t>
  </si>
  <si>
    <t xml:space="preserve">защелка магнитная под завертку WC 96 мм Mediana Polaris XT с ответной планкой, античная бронза</t>
  </si>
  <si>
    <t>B04102.50.91</t>
  </si>
  <si>
    <t xml:space="preserve">защелка магнитная под завертку WC 96 мм Mediana Polaris XT с ответной планкой, белый</t>
  </si>
  <si>
    <t>B04102.50.93</t>
  </si>
  <si>
    <t xml:space="preserve">защелка магнитная под завертку WC 96 мм Mediana Polaris XT с ответной планкой, черный</t>
  </si>
  <si>
    <t xml:space="preserve">Защелка AGB  магнитная под цилиндр 85 мм, лицевая планка 18x196mm</t>
  </si>
  <si>
    <t>B04103.50.03</t>
  </si>
  <si>
    <t xml:space="preserve">защелка магнитная под цилиндр 85 мм Mediana Polaris XT с ответной планкой, латунь</t>
  </si>
  <si>
    <t>B04103.50.23</t>
  </si>
  <si>
    <t xml:space="preserve">защелка магнитная под цилиндр 85 мм Mediana Polaris XT с ответной планкой, мат. латунь</t>
  </si>
  <si>
    <t>B04103.50.06</t>
  </si>
  <si>
    <t xml:space="preserve">защелка магнитная под цилиндр 85 мм Mediana Polaris XT с ответной планкой, никель</t>
  </si>
  <si>
    <t>B04103.50.34</t>
  </si>
  <si>
    <t xml:space="preserve">защелка магнитная под цилиндр 85 мм Mediana Polaris XT с ответной планкой, матовый хром</t>
  </si>
  <si>
    <t>B04103.50.12</t>
  </si>
  <si>
    <t xml:space="preserve">защелка магнитная под цилиндр 85 мм Mediana Polaris XT с ответной планкой, антич. бронза</t>
  </si>
  <si>
    <t>B04103.50.91</t>
  </si>
  <si>
    <t xml:space="preserve">защелка магнитная под цилиндр 85 мм Mediana Polaris XT с ответной планкой, белый</t>
  </si>
  <si>
    <t>B04103.50.93</t>
  </si>
  <si>
    <t xml:space="preserve">защелка магнитная под цилиндр 85 мм Mediana Polaris XT с ответной планкой, черный</t>
  </si>
  <si>
    <t xml:space="preserve">Цилиндры, шпингалеты</t>
  </si>
  <si>
    <t xml:space="preserve">Цилиндры AGB MOD 600 Cтандартный цилиндр ключ-ключ</t>
  </si>
  <si>
    <t xml:space="preserve">C60301.25.25 </t>
  </si>
  <si>
    <t xml:space="preserve">стандартный цилиндр 30/30 ключ-ключ, латунь</t>
  </si>
  <si>
    <t xml:space="preserve">C60306.25.25 </t>
  </si>
  <si>
    <t xml:space="preserve">стандартный цилиндр 30/30 ключ-ключ, никель</t>
  </si>
  <si>
    <t xml:space="preserve">C60312.25.25 </t>
  </si>
  <si>
    <t xml:space="preserve">стандартный цилиндр 30/30 ключ-ключ, античная бронза</t>
  </si>
  <si>
    <t xml:space="preserve">C60334.25.25 </t>
  </si>
  <si>
    <t xml:space="preserve">стандартный цилиндр 30/30 ключ-ключ, матовый хром</t>
  </si>
  <si>
    <t>C60384.25.25</t>
  </si>
  <si>
    <t xml:space="preserve">стандартный цилиндр 30/30 ключ-ключ,черный</t>
  </si>
  <si>
    <t xml:space="preserve">Шпингалет AGB для распашных дверей (150мм)</t>
  </si>
  <si>
    <t>D00320.15.03</t>
  </si>
  <si>
    <t xml:space="preserve">шпингалет для распашных дверей, латунь</t>
  </si>
  <si>
    <t>D00320.15.06</t>
  </si>
  <si>
    <t xml:space="preserve">шпингалет для распашных дверей, никель</t>
  </si>
  <si>
    <t>D00320.15.34</t>
  </si>
  <si>
    <t xml:space="preserve">шпингалет для распашных дверей, матовый хром</t>
  </si>
  <si>
    <t xml:space="preserve">D00320.15.93 </t>
  </si>
  <si>
    <t xml:space="preserve">шпингалет для распашных дверей, черный</t>
  </si>
  <si>
    <t xml:space="preserve">* для расчета значения: к курс у.е. ЦБ на актуальную дату прибавить 2% и полученное значение подставить в соответствующую ячейку</t>
  </si>
  <si>
    <t xml:space="preserve">Услуга выборки под фурнитуру</t>
  </si>
  <si>
    <t>Наименование</t>
  </si>
  <si>
    <t>Модель</t>
  </si>
  <si>
    <t xml:space="preserve">за шт.</t>
  </si>
  <si>
    <t xml:space="preserve">Замок с ответной планкой</t>
  </si>
  <si>
    <t xml:space="preserve">Mediana Polaris XT / Гардиан Soft</t>
  </si>
  <si>
    <t xml:space="preserve">2 петли</t>
  </si>
  <si>
    <t xml:space="preserve">3 петли</t>
  </si>
  <si>
    <t xml:space="preserve">Карточные петли</t>
  </si>
  <si>
    <t xml:space="preserve">Петля универсальная 4500C (500-C4) 100x75x3</t>
  </si>
  <si>
    <t xml:space="preserve">Карточные петли Genesis</t>
  </si>
  <si>
    <t xml:space="preserve">с короной, A030-G 4262, 101х77мм</t>
  </si>
  <si>
    <t xml:space="preserve">Скрытые петли </t>
  </si>
  <si>
    <t xml:space="preserve">Eclipse 3.0 </t>
  </si>
  <si>
    <t xml:space="preserve">Скрыт. петли Kubica</t>
  </si>
  <si>
    <t xml:space="preserve">Kubica K 6360 38, К 2760</t>
  </si>
  <si>
    <t xml:space="preserve">ООО  "ГАЛС"</t>
  </si>
  <si>
    <t xml:space="preserve">Прайс-лист от 24.07.2023г.</t>
  </si>
  <si>
    <t xml:space="preserve">"24" июля 2023 г.</t>
  </si>
  <si>
    <t xml:space="preserve">Цена, у.е.*</t>
  </si>
  <si>
    <t xml:space="preserve">SILLUR 12O S.CHROME/P.CHROME</t>
  </si>
  <si>
    <t xml:space="preserve">ACANTO BL. SILVER (20G)</t>
  </si>
  <si>
    <t xml:space="preserve">ACANTO S. GOLD (20G)</t>
  </si>
  <si>
    <t xml:space="preserve">ACANTO ANT. COFFEE (20G)</t>
  </si>
  <si>
    <t xml:space="preserve">FLOR S. GOLD (20G)</t>
  </si>
  <si>
    <t xml:space="preserve">FLOR ANT. COFFEE (20G)</t>
  </si>
  <si>
    <t xml:space="preserve">REDONDO BL. SILVER</t>
  </si>
  <si>
    <t xml:space="preserve">REDONDO S. GOLD</t>
  </si>
  <si>
    <t xml:space="preserve">REDONDO ANT. COFFEE</t>
  </si>
  <si>
    <t>Квадро</t>
  </si>
  <si>
    <t>(Италия)</t>
  </si>
  <si>
    <t xml:space="preserve">Квадро хром</t>
  </si>
  <si>
    <t xml:space="preserve">Квадро Матовый хром</t>
  </si>
  <si>
    <t xml:space="preserve">Квадро черный</t>
  </si>
  <si>
    <t>Романи</t>
  </si>
  <si>
    <t xml:space="preserve">Романи хром</t>
  </si>
  <si>
    <t xml:space="preserve">Романи матовый хром</t>
  </si>
  <si>
    <t xml:space="preserve">Романи бронза</t>
  </si>
  <si>
    <t xml:space="preserve">Романи черный</t>
  </si>
  <si>
    <t xml:space="preserve">фиксатор WC 55х55mm на квадратной розетке, хром полированный</t>
  </si>
  <si>
    <t xml:space="preserve">261 WC F04 </t>
  </si>
  <si>
    <t xml:space="preserve">фиксатор WC, полированный хром</t>
  </si>
  <si>
    <t xml:space="preserve">261 cylinder F43</t>
  </si>
  <si>
    <t xml:space="preserve">накладка под евроцилиндр, пара, матовая бронза</t>
  </si>
  <si>
    <t>E30200.02.22</t>
  </si>
  <si>
    <t xml:space="preserve">скрытая петля Eclipse 3.0 (мателиал ZAMAK), универсальная, 114х23х20, бронза</t>
  </si>
  <si>
    <t xml:space="preserve">скрытая петля Eclipse 3.0 (мателиал ZAMAK), универсальная, 114х23х20, мат. хром</t>
  </si>
  <si>
    <t xml:space="preserve">GENESIS A030-G 4262 BL.SILVER, черненое серебро</t>
  </si>
  <si>
    <t xml:space="preserve">GENESIS A030-G 4262 S.GOLD, матовое золото</t>
  </si>
  <si>
    <t xml:space="preserve">GENESIS A030-G 4262 ANT.COFFEE, античный кофе</t>
  </si>
  <si>
    <t xml:space="preserve">Защелка Гардиан Soft 1 P WH, механическая (WC) с ответной планкой, матовый хром</t>
  </si>
  <si>
    <t xml:space="preserve">Защелка Гардиан Soft 11 P WH, механическая (WC) с ответной планкой, матовый хром</t>
  </si>
  <si>
    <t xml:space="preserve">Защелка Гардиан Soft 1 М WH, магнитная (WC) с ответной планкой, матовый хром</t>
  </si>
  <si>
    <t xml:space="preserve">Защелка Гардиан Soft 1 M BN, магнитная (WC) с ответной планкой, черный никель</t>
  </si>
  <si>
    <t xml:space="preserve">Защелка Гардиан Soft 1 M G, магнитная (WC) с ответной планкой, золото</t>
  </si>
  <si>
    <t xml:space="preserve">Защелка Гардиан Soft 11 М WH, магнитная (WC) с ответной планкой, матовый хром</t>
  </si>
  <si>
    <t>D00320.15.12</t>
  </si>
  <si>
    <t xml:space="preserve">шпингалет для распашных дверей, антич. бронза</t>
  </si>
  <si>
    <t xml:space="preserve">Дверные ограничители</t>
  </si>
  <si>
    <t xml:space="preserve">AO2 A</t>
  </si>
  <si>
    <t xml:space="preserve">дверной ограничитель AO2 A, латунь</t>
  </si>
  <si>
    <t xml:space="preserve">AO2 H</t>
  </si>
  <si>
    <t xml:space="preserve">дверной ограничитель AO2 H, белый никель</t>
  </si>
  <si>
    <t xml:space="preserve">AO2 MAB/ACF</t>
  </si>
  <si>
    <t xml:space="preserve">дверной ограничитель AO2 MAB/ACF, античная бронза/античный кофе</t>
  </si>
  <si>
    <t xml:space="preserve">Магнитные дверные ограничители</t>
  </si>
  <si>
    <t xml:space="preserve">Fantom Hardware (Австралия)</t>
  </si>
  <si>
    <t>FNT0020</t>
  </si>
  <si>
    <t xml:space="preserve">Упор магнитный автоматический скрытый FANTOM STANDART FNT0020, прозрачный</t>
  </si>
  <si>
    <t>FNT0004</t>
  </si>
  <si>
    <t xml:space="preserve">Упор магнитный автоматический скрытый FANTOM PREMIUM FNT0004, латунь</t>
  </si>
  <si>
    <t>FNT0006</t>
  </si>
  <si>
    <t xml:space="preserve">Упор магнитный автоматический скрытый FANTOM PREMIUM FNT0006, белый</t>
  </si>
  <si>
    <t>FNT0007</t>
  </si>
  <si>
    <t xml:space="preserve">Упор магнитный автоматический скрытый FANTOM PREMIUM FNT0007, черный</t>
  </si>
  <si>
    <t>FNT0008</t>
  </si>
  <si>
    <t xml:space="preserve">Упор магнитный автоматический скрытый FANTOM PREMIUM FNT0008, хром блест.</t>
  </si>
  <si>
    <t>FNT0009</t>
  </si>
  <si>
    <t xml:space="preserve">Упор магнитный автоматический скрытый FANTOM PREMIUM FNT0009, матовый хром</t>
  </si>
  <si>
    <t xml:space="preserve">Stoppino Open Mod. 2, серый</t>
  </si>
  <si>
    <t xml:space="preserve">Verum Italy (Италия)</t>
  </si>
  <si>
    <t xml:space="preserve">Stoppino Open Mod. 2, белый</t>
  </si>
  <si>
    <t xml:space="preserve">Stoppino Open Mod. 2, черный</t>
  </si>
  <si>
    <t xml:space="preserve">Stoppino Open Mod. 2, латунь</t>
  </si>
  <si>
    <t xml:space="preserve">Автоматические пороги</t>
  </si>
  <si>
    <t xml:space="preserve">Автоматический дверной уплотнитель врезной (выпадающий порог)</t>
  </si>
  <si>
    <t xml:space="preserve">Hafele (Германия)</t>
  </si>
  <si>
    <t xml:space="preserve">Автоматический порог врезной SEAL PROFESSIONAL (600/700/800/900/1000)**</t>
  </si>
  <si>
    <t xml:space="preserve">Morelli (Италия)</t>
  </si>
  <si>
    <t xml:space="preserve">За комплект с замком</t>
  </si>
  <si>
    <t xml:space="preserve">Упор магнитный автоматический</t>
  </si>
  <si>
    <t xml:space="preserve">FANTOM STANDART, Stoppino Open Mod. 2</t>
  </si>
  <si>
    <t xml:space="preserve">Hafele,  SEAL PROFESSIONAL (Morelli)</t>
  </si>
  <si>
    <t xml:space="preserve">Раздвижные механизмы</t>
  </si>
  <si>
    <t xml:space="preserve">Комплект для однопольной</t>
  </si>
  <si>
    <t>040104/1</t>
  </si>
  <si>
    <t xml:space="preserve">Комплект роликов для межкомнатных дверей В-104 (НА ОДНУ ДВЕРЬ)</t>
  </si>
  <si>
    <t>комп.</t>
  </si>
  <si>
    <t xml:space="preserve">TM Degon</t>
  </si>
  <si>
    <t>040105/2</t>
  </si>
  <si>
    <t xml:space="preserve">Профиль ходовой</t>
  </si>
  <si>
    <t xml:space="preserve">А-КО2-VO Ручка для раздвижных дверей без механизма</t>
  </si>
  <si>
    <t xml:space="preserve">TM Archie</t>
  </si>
  <si>
    <t xml:space="preserve">Комплект для двупольной</t>
  </si>
  <si>
    <t>040105/3</t>
  </si>
  <si>
    <t xml:space="preserve">ИП Тухватуллин А.Б.</t>
  </si>
  <si>
    <t>01.12.2025г.</t>
  </si>
  <si>
    <r>
      <rPr>
        <b/>
        <sz val="11"/>
        <color theme="1"/>
        <rFont val="Calibri"/>
        <scheme val="minor"/>
      </rPr>
      <t>Примечание:</t>
    </r>
    <r>
      <rPr>
        <sz val="11"/>
        <color theme="1"/>
        <rFont val="Calibri"/>
        <scheme val="minor"/>
      </rPr>
      <t xml:space="preserve">
²АК - алюминиевая кромка.
</t>
    </r>
    <r>
      <rPr>
        <b/>
        <sz val="11"/>
        <color theme="1"/>
        <rFont val="Calibri"/>
        <scheme val="minor"/>
      </rPr>
      <t xml:space="preserve">Дополнительные услуги:</t>
    </r>
    <r>
      <rPr>
        <sz val="11"/>
        <color theme="1"/>
        <rFont val="Calibri"/>
        <scheme val="minor"/>
      </rPr>
      <t xml:space="preserve">
</t>
    </r>
    <r>
      <rPr>
        <sz val="11"/>
        <color theme="1"/>
        <rFont val="Calibri"/>
      </rPr>
      <t xml:space="preserve"> ▪ </t>
    </r>
    <r>
      <rPr>
        <sz val="11"/>
        <color theme="1"/>
        <rFont val="Calibri"/>
        <scheme val="minor"/>
      </rPr>
      <t xml:space="preserve">Услуга покраска эмалью по Ral = +10% к стоимости заказа.
 ▪ Изготовление полотен в АК 04, АК 37 = +10200 р. 
 ▪ Изготовление полотен в АК 4042 = +5000 р.
▪ Изготовление полотен т. 50, 59 мм (обратного открывания под алюм.профили 198, КСМ 04) 
h = 2000, 2100 мм  +14300 р.; h </t>
    </r>
    <r>
      <rPr>
        <sz val="11"/>
        <color theme="1"/>
        <rFont val="Calibri"/>
      </rPr>
      <t>≥</t>
    </r>
    <r>
      <rPr>
        <sz val="11"/>
        <color theme="1"/>
        <rFont val="Calibri"/>
        <scheme val="minor"/>
      </rPr>
      <t xml:space="preserve"> 2200 мм  +17100р.
▪ При высоте и/или ширине полотна НЕ кратной 
100 мм действует наценка + 20% к стоимости полотна (кроме полотен ВО под алюм. профиль 4042).
 ▪ Изготовление притвора на двупольных полотнах =  +3000р. к стоимости одного полотна.</t>
    </r>
  </si>
  <si>
    <t xml:space="preserve">без АК²</t>
  </si>
  <si>
    <t xml:space="preserve">в АК² 4042</t>
  </si>
  <si>
    <r>
      <rPr>
        <b/>
        <sz val="11"/>
        <rFont val="Calibri"/>
        <scheme val="minor"/>
      </rPr>
      <t>Инфинити</t>
    </r>
    <r>
      <rPr>
        <b/>
        <i/>
        <sz val="10"/>
        <rFont val="Calibri"/>
        <scheme val="minor"/>
      </rPr>
      <t xml:space="preserve"> </t>
    </r>
    <r>
      <rPr>
        <b/>
        <sz val="11"/>
        <rFont val="Calibri"/>
        <scheme val="minor"/>
      </rPr>
      <t xml:space="preserve">(АК²) 
42мм
30</t>
    </r>
    <r>
      <rPr>
        <b/>
        <i/>
        <sz val="10"/>
        <rFont val="Calibri"/>
        <scheme val="minor"/>
      </rPr>
      <t xml:space="preserve"> рабочих дней</t>
    </r>
  </si>
  <si>
    <t xml:space="preserve">2400, 2500, 2600</t>
  </si>
  <si>
    <t xml:space="preserve">Таблица 5. Характеристики алюминиевых профилей</t>
  </si>
  <si>
    <t xml:space="preserve">*Базовый комплект: полотно (т. 42мм), алюмин. профиль* Инвизибл 4042³ - 1 комп. (дилерская скидка предоставляется только на полотно)</t>
  </si>
  <si>
    <t>Характеристики</t>
  </si>
  <si>
    <t xml:space="preserve">АП Инвизибл 4042</t>
  </si>
  <si>
    <t xml:space="preserve">АП Инвизибл КСМ 04</t>
  </si>
  <si>
    <t xml:space="preserve">АП Инвизибл 198</t>
  </si>
  <si>
    <t xml:space="preserve">АП 37</t>
  </si>
  <si>
    <t xml:space="preserve">зеркало с одной стороны</t>
  </si>
  <si>
    <t xml:space="preserve">без патины в АК² 37</t>
  </si>
  <si>
    <t xml:space="preserve">под штукатурку</t>
  </si>
  <si>
    <t xml:space="preserve">под штукатурку и стеновые панели</t>
  </si>
  <si>
    <t xml:space="preserve">под стеновые панели</t>
  </si>
  <si>
    <r>
      <rPr>
        <b/>
        <sz val="11"/>
        <rFont val="Calibri"/>
        <scheme val="minor"/>
      </rPr>
      <t xml:space="preserve">Гамма (АК²)
38мм / 42мм
</t>
    </r>
    <r>
      <rPr>
        <b/>
        <i/>
        <sz val="10"/>
        <rFont val="Calibri"/>
        <scheme val="minor"/>
      </rPr>
      <t xml:space="preserve">40 рабочих дней</t>
    </r>
  </si>
  <si>
    <t xml:space="preserve">+ 11200</t>
  </si>
  <si>
    <t xml:space="preserve">+ 6050</t>
  </si>
  <si>
    <t>ПО¹</t>
  </si>
  <si>
    <t>ВО¹</t>
  </si>
  <si>
    <t xml:space="preserve">толщина полотна, мм</t>
  </si>
  <si>
    <r>
      <t xml:space="preserve">59 
h </t>
    </r>
    <r>
      <rPr>
        <sz val="11"/>
        <rFont val="Calibri"/>
      </rPr>
      <t>&lt;</t>
    </r>
    <r>
      <rPr>
        <sz val="11"/>
        <rFont val="Calibri"/>
        <scheme val="minor"/>
      </rPr>
      <t xml:space="preserve"> 2200 мм +7000 р.
h ≥ 2200 мм +8400 р.</t>
    </r>
  </si>
  <si>
    <t xml:space="preserve">50
h &lt; 2200 мм +7000 р.
h ≥ 2200 мм +8400 р.</t>
  </si>
  <si>
    <t xml:space="preserve">+ 10400</t>
  </si>
  <si>
    <t xml:space="preserve">+ 7260</t>
  </si>
  <si>
    <t xml:space="preserve">четверть на полотне</t>
  </si>
  <si>
    <t>+</t>
  </si>
  <si>
    <t xml:space="preserve">возожность установки АК</t>
  </si>
  <si>
    <t>да</t>
  </si>
  <si>
    <t xml:space="preserve">модель петель</t>
  </si>
  <si>
    <t xml:space="preserve">Archie 115х23-3D </t>
  </si>
  <si>
    <t xml:space="preserve">Kubica К 6360 38 </t>
  </si>
  <si>
    <t xml:space="preserve">Kubica К 2760</t>
  </si>
  <si>
    <t xml:space="preserve">комплектация скрытым плинтусом</t>
  </si>
  <si>
    <t xml:space="preserve">Модели дверей</t>
  </si>
  <si>
    <r>
      <t xml:space="preserve">Альберо Ш (АК</t>
    </r>
    <r>
      <rPr>
        <sz val="11"/>
        <rFont val="Calibri"/>
      </rPr>
      <t>²</t>
    </r>
    <r>
      <rPr>
        <sz val="11"/>
        <rFont val="Calibri"/>
        <scheme val="minor"/>
      </rPr>
      <t xml:space="preserve">), 
Альянс Ш (АК²), 
Гамма К/Ш (АК²), 
Инфинити</t>
    </r>
    <r>
      <rPr>
        <sz val="11"/>
        <rFont val="Calibri"/>
      </rPr>
      <t>³</t>
    </r>
    <r>
      <rPr>
        <sz val="11"/>
        <rFont val="Calibri"/>
        <scheme val="minor"/>
      </rPr>
      <t xml:space="preserve"> (АК²), 
Прайм К (АК²)</t>
    </r>
  </si>
  <si>
    <t xml:space="preserve">Альберо Ш (АК²), 
Альянс Ш (АК²), 
Гамма К/Ш (АК²), 
Инфинити (АК²), 
Прайм К (АК²)</t>
  </si>
  <si>
    <r>
      <t xml:space="preserve">Альберо Ш (АК²), 
Альянс Ш (АК²), 
Вайя Ш (АК²), 
Гамма К/Ш (АК²), 
Геометрия К (АК²), 
Инфинити³ (АК²), 
Сплайн К (АК²), 
Техно К (АК²), 
Фьюжн К/Ш (АК²), 
Прайм К (АК²).
</t>
    </r>
    <r>
      <rPr>
        <b/>
        <sz val="11"/>
        <rFont val="Calibri"/>
        <scheme val="minor"/>
      </rPr>
      <t xml:space="preserve">ТОЛЬКО без алюминиевой кромки:</t>
    </r>
    <r>
      <rPr>
        <sz val="11"/>
        <rFont val="Calibri"/>
        <scheme val="minor"/>
      </rPr>
      <t xml:space="preserve">
Лофт Ш, Бостон, Галант, Консул, Рондо, Сканди, Тринити, Арт, Нортон. </t>
    </r>
  </si>
  <si>
    <t xml:space="preserve">Альберо Ш (АК²), 
Альянс Ш (АК²), 
Вайя Ш (АК²), 
Гамма К/Ш (АК²), 
Геометрия К (АК²), 
Инфинити³ (АК²), 
Сплайн К (АК²), 
Техно К (АК²), 
Фьюжн К/Ш (АК²), 
Прайм К (АК²).
Лофт Ш (АК²), Бостон (АК²), Галант (АК²), Консул (АК²), Рондо (АК²), Сканди (АК²), Тринити (АК²), Арт (АК²), Нортон (АК²). </t>
  </si>
  <si>
    <t xml:space="preserve">Альберо Ш, 
Альянс Ш, 
Вайя Ш, 
Гамма К/Ш, 
Геометрия К,
Инфинити К, 
Прайм К,
Сплайн К,
Фьюжн К/Ш</t>
  </si>
  <si>
    <t xml:space="preserve">Бостон К, 
Галант К, 
Консул К, 
Лофт Ш, 
Рейл Ш, 
Рондо К, 
Сканди К, 
Тринити К</t>
  </si>
  <si>
    <t xml:space="preserve">Альберо Ш АК², 
Альянс Ш АК², 
Гамма К/Ш АК²</t>
  </si>
  <si>
    <t xml:space="preserve">*Базовый комплект без АК²: полотно (т. 38 мм), коробочный брус (70 мм) - 2,5шт., наличник 05К / 07Ш - 5шт.;
Базовый комплект с АК² 37: полотно АК 37 (т. 42мм), коробочный брус (75 мм) - 2,5шт., наличник 05К / 07Ш - 5шт.
</t>
  </si>
  <si>
    <r>
      <rPr>
        <b/>
        <sz val="11"/>
        <rFont val="Calibri"/>
        <scheme val="minor"/>
      </rPr>
      <t xml:space="preserve">Геометрия, Сплайн 
38мм
</t>
    </r>
    <r>
      <rPr>
        <b/>
        <i/>
        <sz val="10"/>
        <rFont val="Calibri"/>
        <scheme val="minor"/>
      </rPr>
      <t xml:space="preserve">
40 рабочих дней</t>
    </r>
  </si>
  <si>
    <t xml:space="preserve">*Базовый комплект: полотно, коробочный брус - 2,5шт., наличник 05 К телеск - 5шт.</t>
  </si>
  <si>
    <r>
      <rPr>
        <b/>
        <sz val="11"/>
        <rFont val="Calibri"/>
        <scheme val="minor"/>
      </rPr>
      <t xml:space="preserve">Фьюжн 
38мм
</t>
    </r>
    <r>
      <rPr>
        <b/>
        <i/>
        <sz val="9"/>
        <rFont val="Calibri"/>
        <scheme val="minor"/>
      </rPr>
      <t xml:space="preserve">
40</t>
    </r>
    <r>
      <rPr>
        <b/>
        <i/>
        <sz val="10"/>
        <rFont val="Calibri"/>
        <scheme val="minor"/>
      </rPr>
      <t xml:space="preserve"> рабочих дней</t>
    </r>
  </si>
  <si>
    <t xml:space="preserve">Примечание:
²АК - алюминиевая кромка.
Дополнительные услуги:
 ▪ Услуга покраска эмалью по Ral = +10% к стоимости заказа.
 ▪ Изготовление полотен в АК 04, АК 37 = +10200 р. 
 ▪ Изготовление полотен в АК 4042 = +5000 р.
▪ Изготовление полотен т. 50, 59 мм (обратного открывания под алюм.профили 198, КСМ 04) 
h = 2000, 2100 мм  +14300 р.; h ≥ 2200 мм  +17100р.
▪ При высоте и/или ширине полотна НЕ кратной 
100 мм действует наценка + 20% к стоимости полотна (кроме полотен ВО под алюм. профиль 4042).
 ▪ Изготовление притвора на двупольных полотнах =  +3000р. к стоимости одного полотна.</t>
  </si>
  <si>
    <r>
      <rPr>
        <b/>
        <sz val="11"/>
        <rFont val="Calibri"/>
        <scheme val="minor"/>
      </rPr>
      <t xml:space="preserve">Витра 
38мм
</t>
    </r>
    <r>
      <rPr>
        <b/>
        <i/>
        <u val="single"/>
        <sz val="11"/>
        <rFont val="Calibri"/>
        <scheme val="minor"/>
      </rPr>
      <t>Стекло:</t>
    </r>
    <r>
      <rPr>
        <b/>
        <i/>
        <sz val="11"/>
        <rFont val="Calibri"/>
        <scheme val="minor"/>
      </rPr>
      <t xml:space="preserve"> 
белое, черное, бронза, бесцветное, зеркало
40 </t>
    </r>
    <r>
      <rPr>
        <b/>
        <i/>
        <sz val="10"/>
        <rFont val="Calibri"/>
        <scheme val="minor"/>
      </rPr>
      <t xml:space="preserve"> рабочих дней</t>
    </r>
  </si>
  <si>
    <t xml:space="preserve">01, 02 
без АК²</t>
  </si>
  <si>
    <t xml:space="preserve">03 - 12 
без АК²</t>
  </si>
  <si>
    <r>
      <rPr>
        <b/>
        <sz val="11"/>
        <rFont val="Calibri"/>
        <scheme val="minor"/>
      </rPr>
      <t xml:space="preserve">Альянс (АК²) 
38мм / 42мм
40</t>
    </r>
    <r>
      <rPr>
        <b/>
        <i/>
        <sz val="10"/>
        <rFont val="Calibri"/>
        <scheme val="minor"/>
      </rPr>
      <t xml:space="preserve"> рабочих дней</t>
    </r>
  </si>
  <si>
    <r>
      <t xml:space="preserve">Шпон: Арктик, Дуб графит, 
</t>
    </r>
    <r>
      <rPr>
        <sz val="10"/>
        <color indexed="2"/>
        <rFont val="Calibri"/>
        <scheme val="minor"/>
      </rPr>
      <t xml:space="preserve">Дуб мокко, 
Дуб молочный, Дуб серый,
Дуб шампань, Орех какао, </t>
    </r>
    <r>
      <rPr>
        <sz val="10"/>
        <rFont val="Calibri"/>
        <scheme val="minor"/>
      </rPr>
      <t xml:space="preserve">Орех, Тик, Эспрессо, Эбен.</t>
    </r>
  </si>
  <si>
    <t xml:space="preserve">*Базовый комплект без АК²: полотно (т. 38 мм), коробочный брус Альянс (70 мм) - 2,5шт., наличник 07 Ш Альянс - 5шт.;
Базовый комплект с АК² 37: полотно АК 37 (т. 42мм), коробочный брус Альянс (75 мм) - 2,5шт., наличник 07 Ш Альянс - 5шт.
</t>
  </si>
  <si>
    <r>
      <rPr>
        <b/>
        <sz val="11"/>
        <rFont val="Calibri"/>
        <scheme val="minor"/>
      </rPr>
      <t xml:space="preserve">Вайя (АК²)
38мм / 42мм
40</t>
    </r>
    <r>
      <rPr>
        <b/>
        <i/>
        <sz val="10"/>
        <rFont val="Calibri"/>
        <scheme val="minor"/>
      </rPr>
      <t xml:space="preserve"> рабочих дней</t>
    </r>
  </si>
  <si>
    <t xml:space="preserve">*Базовый комплект: полотно Вайа (АК²), коробочный брус Ш, наличник 07 Ш - 5шт.</t>
  </si>
  <si>
    <t xml:space="preserve">Дуб без патины</t>
  </si>
  <si>
    <t xml:space="preserve">Дуб с патиной</t>
  </si>
  <si>
    <t>Орех</t>
  </si>
  <si>
    <r>
      <t xml:space="preserve">Рейл </t>
    </r>
    <r>
      <rPr>
        <sz val="11"/>
        <rFont val="Calibri"/>
        <scheme val="minor"/>
      </rPr>
      <t xml:space="preserve">45мм </t>
    </r>
    <r>
      <rPr>
        <i/>
        <sz val="10"/>
        <rFont val="Calibri"/>
        <scheme val="minor"/>
      </rPr>
      <t xml:space="preserve">(рейки всегда с одной стороны полотна)</t>
    </r>
    <r>
      <rPr>
        <b/>
        <sz val="11"/>
        <rFont val="Calibri"/>
        <scheme val="minor"/>
      </rPr>
      <t xml:space="preserve">
</t>
    </r>
    <r>
      <rPr>
        <i/>
        <sz val="10"/>
        <rFont val="Calibri"/>
        <scheme val="minor"/>
      </rPr>
      <t xml:space="preserve">ПО¹ компл-ся петлями только Kubica K 2760</t>
    </r>
    <r>
      <rPr>
        <b/>
        <sz val="11"/>
        <rFont val="Calibri"/>
        <scheme val="minor"/>
      </rPr>
      <t xml:space="preserve">
</t>
    </r>
    <r>
      <rPr>
        <i/>
        <sz val="10"/>
        <rFont val="Calibri"/>
        <scheme val="minor"/>
      </rPr>
      <t xml:space="preserve">35 рабочих дней</t>
    </r>
  </si>
  <si>
    <r>
      <rPr>
        <b/>
        <i/>
        <sz val="10"/>
        <rFont val="Calibri"/>
        <scheme val="minor"/>
      </rPr>
      <t>Основа</t>
    </r>
    <r>
      <rPr>
        <i/>
        <sz val="10"/>
        <rFont val="Calibri"/>
        <scheme val="minor"/>
      </rPr>
      <t>:</t>
    </r>
    <r>
      <rPr>
        <sz val="10"/>
        <rFont val="Calibri"/>
        <scheme val="minor"/>
      </rPr>
      <t xml:space="preserve"> шпон дуба / ореха
</t>
    </r>
    <r>
      <rPr>
        <b/>
        <i/>
        <sz val="10"/>
        <rFont val="Calibri"/>
        <scheme val="minor"/>
      </rPr>
      <t xml:space="preserve">
Рейки</t>
    </r>
    <r>
      <rPr>
        <i/>
        <sz val="10"/>
        <rFont val="Calibri"/>
        <scheme val="minor"/>
      </rPr>
      <t>:</t>
    </r>
    <r>
      <rPr>
        <sz val="10"/>
        <rFont val="Calibri"/>
        <scheme val="minor"/>
      </rPr>
      <t xml:space="preserve"> массив дуба / массив ореха</t>
    </r>
  </si>
  <si>
    <r>
      <t xml:space="preserve">600, 700, 800, 900
</t>
    </r>
    <r>
      <rPr>
        <sz val="10"/>
        <rFont val="Calibri"/>
        <scheme val="minor"/>
      </rPr>
      <t xml:space="preserve">
35 рабочих дней</t>
    </r>
  </si>
  <si>
    <t xml:space="preserve">*Базовый комплект: полотно, коробочный брус К КЛР 24, 
наличник 05 К КЛР 24 - 2,5шт., наличник 05 К тел - 2,5шт.</t>
  </si>
  <si>
    <r>
      <rPr>
        <b/>
        <sz val="11"/>
        <rFont val="Calibri"/>
        <scheme val="minor"/>
      </rPr>
      <t xml:space="preserve">Лофт 
43мм
</t>
    </r>
    <r>
      <rPr>
        <b/>
        <sz val="10"/>
        <rFont val="Calibri"/>
        <scheme val="minor"/>
      </rPr>
      <t xml:space="preserve">
</t>
    </r>
    <r>
      <rPr>
        <b/>
        <i/>
        <sz val="10"/>
        <rFont val="Calibri"/>
        <scheme val="minor"/>
      </rPr>
      <t xml:space="preserve">ПО¹ компл-ся петлями только Kubica K 2760
40 рабочих дней</t>
    </r>
  </si>
  <si>
    <r>
      <rPr>
        <b/>
        <sz val="11"/>
        <rFont val="Calibri"/>
        <scheme val="minor"/>
      </rPr>
      <t xml:space="preserve">Техно
38 мм
компл-ся петлями только Kubica K 2760
</t>
    </r>
    <r>
      <rPr>
        <b/>
        <i/>
        <sz val="10"/>
        <rFont val="Calibri"/>
        <scheme val="minor"/>
      </rPr>
      <t xml:space="preserve">40 рабочих дней</t>
    </r>
  </si>
  <si>
    <t>Стекло</t>
  </si>
  <si>
    <r>
      <rPr>
        <b/>
        <sz val="11"/>
        <rFont val="Calibri"/>
        <scheme val="minor"/>
      </rPr>
      <t xml:space="preserve">Поларис АК²
(</t>
    </r>
    <r>
      <rPr>
        <b/>
        <i/>
        <sz val="11"/>
        <rFont val="Calibri"/>
        <scheme val="minor"/>
      </rPr>
      <t xml:space="preserve">алюмин. кромка:</t>
    </r>
    <r>
      <rPr>
        <b/>
        <sz val="11"/>
        <rFont val="Calibri"/>
        <scheme val="minor"/>
      </rPr>
      <t xml:space="preserve"> матовое серебро, черный) 
42мм
</t>
    </r>
    <r>
      <rPr>
        <b/>
        <i/>
        <sz val="10"/>
        <rFont val="Calibri"/>
        <scheme val="minor"/>
      </rPr>
      <t xml:space="preserve">компл-ся петлями только Kubica K </t>
    </r>
    <r>
      <rPr>
        <b/>
        <i/>
        <sz val="10"/>
        <color indexed="2"/>
        <rFont val="Calibri"/>
        <scheme val="minor"/>
      </rPr>
      <t>2780</t>
    </r>
    <r>
      <rPr>
        <b/>
        <sz val="11"/>
        <rFont val="Calibri"/>
        <scheme val="minor"/>
      </rPr>
      <t xml:space="preserve">
40</t>
    </r>
    <r>
      <rPr>
        <b/>
        <i/>
        <sz val="10"/>
        <rFont val="Calibri"/>
        <scheme val="minor"/>
      </rPr>
      <t xml:space="preserve"> рабочих дней</t>
    </r>
  </si>
  <si>
    <t xml:space="preserve">Зеркало 03 с двух сторон</t>
  </si>
  <si>
    <t xml:space="preserve">*Базовый комплект: полотно (т. 42 мм), короб. брус К КЛР, наличник 05 К КЛР - 2,5шт., наличник 05 К тел - 2,5шт.</t>
  </si>
  <si>
    <t xml:space="preserve">МДФ (К) под покраску</t>
  </si>
  <si>
    <t xml:space="preserve">МДФ (К) эмаль</t>
  </si>
  <si>
    <t xml:space="preserve">Шпон (Ш) без патины</t>
  </si>
  <si>
    <t xml:space="preserve">Шпон (Ш) с патиной</t>
  </si>
  <si>
    <t xml:space="preserve">Шпон (Ш) Альянс </t>
  </si>
  <si>
    <t xml:space="preserve">Стекло лакобель</t>
  </si>
  <si>
    <r>
      <t xml:space="preserve">Этерно
</t>
    </r>
    <r>
      <rPr>
        <sz val="11"/>
        <rFont val="Calibri"/>
        <scheme val="minor"/>
      </rPr>
      <t xml:space="preserve">50,3мм
</t>
    </r>
    <r>
      <rPr>
        <sz val="10"/>
        <rFont val="Calibri"/>
        <scheme val="minor"/>
      </rPr>
      <t xml:space="preserve">
К</t>
    </r>
    <r>
      <rPr>
        <i/>
        <sz val="10"/>
        <rFont val="Calibri"/>
        <scheme val="minor"/>
      </rPr>
      <t xml:space="preserve">омпл-ся только алюмин. профилем Инвизибл 198 ПО¹ и ВО¹ и петлями Kubica K 2760
Каркас полотна: </t>
    </r>
    <r>
      <rPr>
        <b/>
        <i/>
        <sz val="10"/>
        <rFont val="Calibri"/>
        <scheme val="minor"/>
      </rPr>
      <t xml:space="preserve">матовый хром, черный</t>
    </r>
  </si>
  <si>
    <r>
      <rPr>
        <sz val="11"/>
        <rFont val="Calibri"/>
        <scheme val="minor"/>
      </rPr>
      <t xml:space="preserve">600, 700, 800, 900
</t>
    </r>
    <r>
      <rPr>
        <b/>
        <i/>
        <sz val="10"/>
        <rFont val="Calibri"/>
        <scheme val="minor"/>
      </rPr>
      <t xml:space="preserve">К/Ш -35 раб. дней</t>
    </r>
    <r>
      <rPr>
        <b/>
        <sz val="11"/>
        <rFont val="Calibri"/>
        <scheme val="minor"/>
      </rPr>
      <t xml:space="preserve">
</t>
    </r>
    <r>
      <rPr>
        <b/>
        <sz val="10"/>
        <rFont val="Calibri"/>
        <scheme val="minor"/>
      </rPr>
      <t xml:space="preserve">
</t>
    </r>
    <r>
      <rPr>
        <b/>
        <i/>
        <sz val="10"/>
        <rFont val="Calibri"/>
        <scheme val="minor"/>
      </rPr>
      <t xml:space="preserve">С -50 раб. дней</t>
    </r>
  </si>
  <si>
    <t xml:space="preserve">2200, 2300, 2400</t>
  </si>
  <si>
    <t xml:space="preserve">2500, 2600, 2700</t>
  </si>
  <si>
    <t xml:space="preserve">*Базовый комплект с полотном h до 2400 мм: полотно. алюмин. профиль для системы Инвизибл - 1 комп.;
Базовый комплект с полотном h от 2500 мм: полотно. алюмин. профиль для системы Инвизибл - 1,3 комп.
Дилерская скидка предоставляется только на полотно</t>
  </si>
  <si>
    <r>
      <t xml:space="preserve">Альберо (АК²) 
</t>
    </r>
    <r>
      <rPr>
        <sz val="11"/>
        <rFont val="Calibri"/>
        <scheme val="minor"/>
      </rPr>
      <t xml:space="preserve">38мм / 42мм
</t>
    </r>
    <r>
      <rPr>
        <i/>
        <sz val="10"/>
        <rFont val="Calibri"/>
        <scheme val="minor"/>
      </rPr>
      <t xml:space="preserve">30 рабочих дней</t>
    </r>
  </si>
  <si>
    <t xml:space="preserve">*Базовый комплект без АК²: полотно (т. 38 мм), коробочный брус Ш КЛР 24 - 2,5шт., наличник 05 Ш КЛР Анегри - 2,5шт., наличник 05 Ш ПР Альберо- 2,5шт.;
Базовый комплект с АК² 37: полотно АК 37 (т. 42мм), коробочный брус Ш КЛР 24 - 2,5шт., наличник 05 Ш КЛР АК Анегри - 2,5шт., наличник 05 Ш ПР Альберо- 2,5шт.
</t>
  </si>
  <si>
    <t xml:space="preserve">с зеркалом (доплата)</t>
  </si>
  <si>
    <r>
      <t xml:space="preserve">Прайм </t>
    </r>
    <r>
      <rPr>
        <sz val="11"/>
        <rFont val="Calibri"/>
        <scheme val="minor"/>
      </rPr>
      <t>38мм</t>
    </r>
    <r>
      <rPr>
        <b/>
        <sz val="11"/>
        <rFont val="Calibri"/>
        <scheme val="minor"/>
      </rPr>
      <t xml:space="preserve"> </t>
    </r>
  </si>
  <si>
    <t xml:space="preserve">*Базовый комплект без АК²: полотно (т. 38 мм), коробочный брус (70 мм) - 2,5шт., наличник 05К - 5шт.;
Базовый комплект с АК² 4042³: полотно (т. 42мм), алюмин. профиль* Инвизибл 4042³ - 1 комп.</t>
  </si>
  <si>
    <r>
      <t xml:space="preserve">Бостон, Сканди
</t>
    </r>
    <r>
      <rPr>
        <sz val="10.5"/>
        <rFont val="Calibri"/>
        <scheme val="minor"/>
      </rPr>
      <t>43мм</t>
    </r>
    <r>
      <rPr>
        <b/>
        <sz val="10.5"/>
        <rFont val="Calibri"/>
        <scheme val="minor"/>
      </rPr>
      <t xml:space="preserve"> </t>
    </r>
  </si>
  <si>
    <r>
      <t xml:space="preserve">Галант, Консул, Рондо, Тринити
</t>
    </r>
    <r>
      <rPr>
        <sz val="10.5"/>
        <rFont val="Calibri"/>
        <scheme val="minor"/>
      </rPr>
      <t xml:space="preserve">43мм </t>
    </r>
  </si>
  <si>
    <t xml:space="preserve">²АК - алюминиевая кромка</t>
  </si>
  <si>
    <t xml:space="preserve">³для профиля 4042 при параметрах полотна: высота*2 + ширина ˃ 4,85 пог. м, кол-во ал.профиля на одно полотно увиличивается до 1,3 комп.;</t>
  </si>
  <si>
    <t xml:space="preserve">Услуга покраска эмалью по Ral = +10% к стоимости заказа.</t>
  </si>
  <si>
    <t xml:space="preserve">Для высоты и ширины полотна НЕ кратной 100мм действует наценка + 20% к стоимости полотна за каждый нестандартный параметр (высота, ширина).</t>
  </si>
  <si>
    <t xml:space="preserve">Изготовление притвора на двупольных полотнах = +2700р. к стоимости одного полотна</t>
  </si>
  <si>
    <t xml:space="preserve"> Характеристики алюминиевых профилей</t>
  </si>
  <si>
    <r>
      <t xml:space="preserve">Вента
</t>
    </r>
    <r>
      <rPr>
        <sz val="10.5"/>
        <rFont val="Calibri"/>
        <scheme val="minor"/>
      </rPr>
      <t>38мм</t>
    </r>
    <r>
      <rPr>
        <b/>
        <sz val="10.5"/>
        <rFont val="Calibri"/>
        <scheme val="minor"/>
      </rPr>
      <t xml:space="preserve"> </t>
    </r>
  </si>
  <si>
    <t xml:space="preserve">Под штукатурку</t>
  </si>
  <si>
    <t xml:space="preserve">Под штукатурку и стеновые панели</t>
  </si>
  <si>
    <t xml:space="preserve">Под стеновые панели</t>
  </si>
  <si>
    <t xml:space="preserve">Толщина полотна</t>
  </si>
  <si>
    <t>42мм</t>
  </si>
  <si>
    <r>
      <t xml:space="preserve">59мм </t>
    </r>
    <r>
      <rPr>
        <sz val="11"/>
        <color indexed="2"/>
        <rFont val="Calibri"/>
        <scheme val="minor"/>
      </rPr>
      <t xml:space="preserve">с доплатой</t>
    </r>
    <r>
      <rPr>
        <sz val="11"/>
        <color theme="1"/>
        <rFont val="Calibri"/>
        <scheme val="minor"/>
      </rPr>
      <t xml:space="preserve">                          h = 2000, 2100 мм  +12950 р.; h ≥ 2200 мм  +15540 р.</t>
    </r>
  </si>
  <si>
    <t>41мм</t>
  </si>
  <si>
    <r>
      <t xml:space="preserve">50мм </t>
    </r>
    <r>
      <rPr>
        <sz val="11"/>
        <color indexed="2"/>
        <rFont val="Calibri"/>
        <scheme val="minor"/>
      </rPr>
      <t xml:space="preserve">с доплатой </t>
    </r>
    <r>
      <rPr>
        <sz val="11"/>
        <color theme="1"/>
        <rFont val="Calibri"/>
        <scheme val="minor"/>
      </rPr>
      <t xml:space="preserve">                         h = 2000, 2100 мм  +12950 р.; h ≥ 2200 мм  +15540 р.</t>
    </r>
  </si>
  <si>
    <t xml:space="preserve">Четверть на полотне</t>
  </si>
  <si>
    <t xml:space="preserve">Возожность установки АК</t>
  </si>
  <si>
    <r>
      <t>да</t>
    </r>
    <r>
      <rPr>
        <sz val="11"/>
        <color indexed="2"/>
        <rFont val="Calibri"/>
        <scheme val="minor"/>
      </rPr>
      <t xml:space="preserve">(доплата 9250руб)</t>
    </r>
  </si>
  <si>
    <t xml:space="preserve">Модель петель</t>
  </si>
  <si>
    <t xml:space="preserve">Kubica К2760</t>
  </si>
  <si>
    <r>
      <t xml:space="preserve">Альберо Ш (АК</t>
    </r>
    <r>
      <rPr>
        <sz val="11"/>
        <color theme="1"/>
        <rFont val="Calibri"/>
      </rPr>
      <t>²</t>
    </r>
    <r>
      <rPr>
        <sz val="11"/>
        <color theme="1"/>
        <rFont val="Calibri"/>
        <scheme val="minor"/>
      </rPr>
      <t xml:space="preserve">), 
Альянс Ш (АК²), 
Гамма К/Ш (АК²), 
Инфинити</t>
    </r>
    <r>
      <rPr>
        <sz val="11"/>
        <color theme="1"/>
        <rFont val="Calibri"/>
      </rPr>
      <t>³</t>
    </r>
    <r>
      <rPr>
        <sz val="11"/>
        <color theme="1"/>
        <rFont val="Calibri"/>
        <scheme val="minor"/>
      </rPr>
      <t xml:space="preserve"> (АК²), 
Прайм К (АК²)</t>
    </r>
  </si>
  <si>
    <r>
      <t xml:space="preserve">Альберо Ш (АК²), 
Альянс Ш (АК²), 
Вайя Ш (АК²), 
Гамма К/Ш (АК²), 
Геометрия К (АК²), 
Инфинити³ (АК²), 
Сплайн К (АК²), 
Техно К (АК²), 
Фьюжн К/Ш (АК²), 
Прайм К (АК²).
</t>
    </r>
    <r>
      <rPr>
        <b/>
        <sz val="11"/>
        <color theme="1"/>
        <rFont val="Calibri"/>
        <scheme val="minor"/>
      </rPr>
      <t xml:space="preserve">ТОЛЬКО без алюминиевой кромки:</t>
    </r>
    <r>
      <rPr>
        <sz val="11"/>
        <color theme="1"/>
        <rFont val="Calibri"/>
        <scheme val="minor"/>
      </rPr>
      <t xml:space="preserve">
Лофт Ш, Бостон, Галант, Консул, Рондо, Сканди, Тринити, Арт, Нортон. </t>
    </r>
  </si>
  <si>
    <t xml:space="preserve">Альберо Ш (АК²), 
Альянс Ш (АК²), 
Вайя Ш (АК²), 
Гамма К/Ш (АК²), 
Геометрия К (АК²), 
Инфинити³ (АК²), 
Сплайн К (АК²), 
Техно К (АК²), 
Фьюжн К/Ш (АК²), 
Прайм К (АК²).
Лофт Ш (АК²), Бостон (АК²), Галант (АК²), Консул (АК²), Рондо (АК²), Сканди (АК²), Тринити (АК²), Арт (АК²), Нортон (АК²). </t>
  </si>
  <si>
    <t xml:space="preserve">Леон, Палермо
38мм </t>
  </si>
  <si>
    <r>
      <t xml:space="preserve">Марсель
</t>
    </r>
    <r>
      <rPr>
        <sz val="10.5"/>
        <rFont val="Calibri"/>
        <scheme val="minor"/>
      </rPr>
      <t xml:space="preserve">38мм
</t>
    </r>
  </si>
  <si>
    <r>
      <t xml:space="preserve">Коллекция "Престиж" </t>
    </r>
    <r>
      <rPr>
        <sz val="16"/>
        <color indexed="2"/>
        <rFont val="Calibri"/>
        <scheme val="minor"/>
      </rPr>
      <t xml:space="preserve">с наличником 07</t>
    </r>
  </si>
  <si>
    <r>
      <t>Милан</t>
    </r>
    <r>
      <rPr>
        <sz val="11"/>
        <rFont val="Calibri"/>
        <scheme val="minor"/>
      </rPr>
      <t xml:space="preserve"> 
38мм</t>
    </r>
  </si>
  <si>
    <t xml:space="preserve">МДФ (К)
</t>
  </si>
  <si>
    <r>
      <t xml:space="preserve">Богема 
</t>
    </r>
    <r>
      <rPr>
        <sz val="11"/>
        <rFont val="Calibri"/>
        <scheme val="minor"/>
      </rPr>
      <t>38мм,</t>
    </r>
    <r>
      <rPr>
        <b/>
        <sz val="11"/>
        <rFont val="Calibri"/>
        <scheme val="minor"/>
      </rPr>
      <t xml:space="preserve">
Турин 
</t>
    </r>
    <r>
      <rPr>
        <sz val="11"/>
        <rFont val="Calibri"/>
        <scheme val="minor"/>
      </rPr>
      <t>43мм</t>
    </r>
  </si>
  <si>
    <t xml:space="preserve">МДФ (К)
</t>
  </si>
  <si>
    <r>
      <t xml:space="preserve">Парма
</t>
    </r>
    <r>
      <rPr>
        <sz val="11"/>
        <rFont val="Calibri"/>
        <scheme val="minor"/>
      </rPr>
      <t>38мм</t>
    </r>
    <r>
      <rPr>
        <b/>
        <sz val="11"/>
        <rFont val="Calibri"/>
        <scheme val="minor"/>
      </rPr>
      <t xml:space="preserve"> </t>
    </r>
  </si>
  <si>
    <r>
      <t xml:space="preserve">Нортон,    Арт 
</t>
    </r>
    <r>
      <rPr>
        <sz val="11"/>
        <rFont val="Calibri"/>
        <scheme val="minor"/>
      </rPr>
      <t>43мм</t>
    </r>
    <r>
      <rPr>
        <b/>
        <sz val="11"/>
        <rFont val="Calibri"/>
        <scheme val="minor"/>
      </rPr>
      <t xml:space="preserve"> </t>
    </r>
  </si>
  <si>
    <t xml:space="preserve">*Базовый комплект: полотно, коробочный брус, наличник 07 - 5шт. Или наличник "Нортон" К - 5 шт.</t>
  </si>
  <si>
    <r>
      <t xml:space="preserve">Коллекция "Престиж" </t>
    </r>
    <r>
      <rPr>
        <sz val="16"/>
        <color indexed="2"/>
        <rFont val="Calibri"/>
        <scheme val="minor"/>
      </rPr>
      <t xml:space="preserve">с наличниками мод.ряда "Престиж"</t>
    </r>
  </si>
  <si>
    <t xml:space="preserve">*Базовый комплект: полотно, коробочный брус К, наличник 12 К - 5шт.</t>
  </si>
  <si>
    <r>
      <t xml:space="preserve">Турин
</t>
    </r>
    <r>
      <rPr>
        <sz val="11"/>
        <rFont val="Calibri"/>
        <scheme val="minor"/>
      </rPr>
      <t>43мм</t>
    </r>
    <r>
      <rPr>
        <b/>
        <sz val="11"/>
        <rFont val="Calibri"/>
        <scheme val="minor"/>
      </rPr>
      <t xml:space="preserve"> </t>
    </r>
  </si>
  <si>
    <r>
      <t xml:space="preserve">*Базовый комплект: полотно, коробочный брус К, </t>
    </r>
    <r>
      <rPr>
        <sz val="10.5"/>
        <color indexed="2"/>
        <rFont val="Calibri"/>
        <scheme val="minor"/>
      </rPr>
      <t xml:space="preserve">наличник "Турин" К - 5шт.</t>
    </r>
  </si>
  <si>
    <r>
      <t xml:space="preserve">Милан
</t>
    </r>
    <r>
      <rPr>
        <sz val="11"/>
        <rFont val="Calibri"/>
        <scheme val="minor"/>
      </rPr>
      <t>38мм</t>
    </r>
    <r>
      <rPr>
        <b/>
        <sz val="11"/>
        <rFont val="Calibri"/>
        <scheme val="minor"/>
      </rPr>
      <t xml:space="preserve"> </t>
    </r>
  </si>
  <si>
    <r>
      <t xml:space="preserve">*Базовый комплект: полотно, коробочный брус К, </t>
    </r>
    <r>
      <rPr>
        <sz val="10.5"/>
        <color indexed="2"/>
        <rFont val="Calibri"/>
        <scheme val="minor"/>
      </rPr>
      <t xml:space="preserve">наличник "Милан" К - 5шт.</t>
    </r>
  </si>
  <si>
    <r>
      <t xml:space="preserve">Богема
</t>
    </r>
    <r>
      <rPr>
        <sz val="11"/>
        <rFont val="Calibri"/>
        <scheme val="minor"/>
      </rPr>
      <t>38мм</t>
    </r>
    <r>
      <rPr>
        <b/>
        <sz val="11"/>
        <rFont val="Calibri"/>
        <scheme val="minor"/>
      </rPr>
      <t xml:space="preserve"> </t>
    </r>
  </si>
  <si>
    <r>
      <t xml:space="preserve">*Базовый комплект: полотно, коробочный брус К, </t>
    </r>
    <r>
      <rPr>
        <sz val="10.5"/>
        <color indexed="2"/>
        <rFont val="Calibri"/>
        <scheme val="minor"/>
      </rPr>
      <t xml:space="preserve">наличник "Богема" К - 5шт.</t>
    </r>
  </si>
  <si>
    <r>
      <t xml:space="preserve">*Базовый комплект: полотно, коробочный брус Ш, </t>
    </r>
    <r>
      <rPr>
        <sz val="10.5"/>
        <color indexed="2"/>
        <rFont val="Calibri"/>
        <scheme val="minor"/>
      </rPr>
      <t xml:space="preserve">наличник "Парма" Д - 5шт.</t>
    </r>
  </si>
  <si>
    <t xml:space="preserve">Для высоты и ширины полотна НЕ кратной 100мм действует наценка + 20% к стоимости полотна за </t>
  </si>
  <si>
    <t xml:space="preserve">каждый нестандартный параметр.</t>
  </si>
  <si>
    <t xml:space="preserve">ИП Тухватуллин А.Б</t>
  </si>
  <si>
    <t>18.11.2024г.</t>
  </si>
  <si>
    <t xml:space="preserve">Погонаж для межкомнатных дверей "Гардиан"</t>
  </si>
  <si>
    <t xml:space="preserve">Коробочный брус с уплотнителем 70*35мм, 75*35мм       </t>
  </si>
  <si>
    <t xml:space="preserve">1 комп. = 2,5шт.</t>
  </si>
  <si>
    <t xml:space="preserve">Наименование изделия</t>
  </si>
  <si>
    <t>МДФ</t>
  </si>
  <si>
    <t>Шпон</t>
  </si>
  <si>
    <t xml:space="preserve">h до 2450 мм</t>
  </si>
  <si>
    <t xml:space="preserve">h от 2500 мм</t>
  </si>
  <si>
    <t xml:space="preserve">h до 2400 мм</t>
  </si>
  <si>
    <t xml:space="preserve">Без патины</t>
  </si>
  <si>
    <t xml:space="preserve">С патиной</t>
  </si>
  <si>
    <t xml:space="preserve">1 шт.</t>
  </si>
  <si>
    <t xml:space="preserve">1 комп.</t>
  </si>
  <si>
    <t xml:space="preserve">Коробочный брус К               </t>
  </si>
  <si>
    <t xml:space="preserve">Коробочный брус Ш</t>
  </si>
  <si>
    <t xml:space="preserve">Коробочный брус К КЛР          </t>
  </si>
  <si>
    <t xml:space="preserve">Коробочный брус Ш КЛР          </t>
  </si>
  <si>
    <t xml:space="preserve">Коробочный брус Ш Альянс      </t>
  </si>
  <si>
    <t xml:space="preserve">Коробочный брус Ш КЛР Альянс</t>
  </si>
  <si>
    <t xml:space="preserve">Алюминиевый профиль</t>
  </si>
  <si>
    <r>
      <rPr>
        <b/>
        <sz val="12"/>
        <color indexed="2"/>
        <rFont val="Calibri"/>
        <scheme val="minor"/>
      </rPr>
      <t xml:space="preserve">Обратите внимание!</t>
    </r>
    <r>
      <rPr>
        <sz val="12"/>
        <color indexed="2"/>
        <rFont val="Calibri"/>
        <scheme val="minor"/>
      </rPr>
      <t xml:space="preserve"> Полотна внутреннего открывания со скрытым алюминиевым профилем изготавливаются с четвертью = 10 мм. Для отсутствия визуальных отличий в размерах установленных полотен прямого и внутреннего (обратного) открывания, размеры полотна с внутренним открыванием в заказе должны быть на 10 мм больше размеров полотна с прямым открыванием.</t>
    </r>
  </si>
  <si>
    <r>
      <t xml:space="preserve">Цена за 1 </t>
    </r>
    <r>
      <rPr>
        <b/>
        <sz val="10.5"/>
        <rFont val="Calibri"/>
        <scheme val="minor"/>
      </rPr>
      <t>комп.</t>
    </r>
  </si>
  <si>
    <t xml:space="preserve">при высоте полотна до 2490 мм</t>
  </si>
  <si>
    <t xml:space="preserve">при высоте полотна от 2500 мм</t>
  </si>
  <si>
    <t xml:space="preserve">мат. хром / черный</t>
  </si>
  <si>
    <t>золото</t>
  </si>
  <si>
    <t xml:space="preserve">по Ral**</t>
  </si>
  <si>
    <t xml:space="preserve">мат. хром/ черный</t>
  </si>
  <si>
    <t xml:space="preserve">Алюминиевый профиль* Инвизибл 198 ПО¹ и ВО¹</t>
  </si>
  <si>
    <t xml:space="preserve">мат. Хром</t>
  </si>
  <si>
    <t xml:space="preserve"> черный</t>
  </si>
  <si>
    <t xml:space="preserve">мат. золото по запросу </t>
  </si>
  <si>
    <t xml:space="preserve">Полотна под ал.профиль 198 ПО¹ изготавливаются т. 41 мм и комплектуются скрытыми петлями Kubica K 2760; 
198 ВО¹ - т. 50 мм и комплектуются скрытыми петлями K 6360 38.</t>
  </si>
  <si>
    <t xml:space="preserve">матовый хром</t>
  </si>
  <si>
    <t>черный</t>
  </si>
  <si>
    <t xml:space="preserve">Полотна под ал.профиль 4042 с АК² и без АК² ПО¹ и ВО¹ изготавливаются т. 42мм и всегда комплектуются скрытыми петлями ARCHIE с 3D регулировкой 115х23-3D </t>
  </si>
  <si>
    <r>
      <t xml:space="preserve">Алюминиевый профиль* Инвизибл 4042</t>
    </r>
    <r>
      <rPr>
        <sz val="11"/>
        <rFont val="Calibri"/>
      </rPr>
      <t>²</t>
    </r>
    <r>
      <rPr>
        <sz val="11"/>
        <rFont val="Calibri"/>
        <scheme val="minor"/>
      </rPr>
      <t xml:space="preserve"> ПО¹ и ВО¹</t>
    </r>
  </si>
  <si>
    <t xml:space="preserve">Алюминиевый профиль* 37² ПО¹ для моделей в АК²</t>
  </si>
  <si>
    <t xml:space="preserve">Полотна под ал.профиль 37 ПО¹ изготавливаются т. 42мм только в АК² и всегда комплектуются скрытыми петлями Kubica K 6360 38.</t>
  </si>
  <si>
    <t xml:space="preserve">Алюминиевый профиль* Инвизибл КСМ 04 ПО¹ и ВО¹</t>
  </si>
  <si>
    <t xml:space="preserve">высота до 2000 мм, 
ширина до 800 мм</t>
  </si>
  <si>
    <t xml:space="preserve">высота от 2010 мм, 
ширина любая</t>
  </si>
  <si>
    <t xml:space="preserve">Полотна под ал.профиль КСМ 04 всегда комплектуются скрытыми петлями Kubica К 6360 38. Полотна под ал.профиль КСМ 04 ПО¹ изготавливаются т. 42 мм; КСМ 04 ВО¹ - т. 59 мм.</t>
  </si>
  <si>
    <t xml:space="preserve">¹ ПО - прямое открывание, ВО - внутреннее (обратное) открывание;
</t>
  </si>
  <si>
    <t xml:space="preserve">²АК - алюминиевая кромка.</t>
  </si>
  <si>
    <t xml:space="preserve">*на алюмин.профиль дилерская скидка не распространяется</t>
  </si>
  <si>
    <t xml:space="preserve">**отделка профиля по Ral возможна при заказе от  2-х компл.</t>
  </si>
  <si>
    <t xml:space="preserve">Наличники телескопические 05, 07 (80*12 мм)</t>
  </si>
  <si>
    <t xml:space="preserve">1 комп. = 5шт.</t>
  </si>
  <si>
    <t xml:space="preserve">Наличник 05 К,
Наличник 07 К</t>
  </si>
  <si>
    <t xml:space="preserve">Наличник 07 Ш</t>
  </si>
  <si>
    <t xml:space="preserve">Наличник 07 Ш Альянс</t>
  </si>
  <si>
    <r>
      <t xml:space="preserve">Наличник телескопический 07 (</t>
    </r>
    <r>
      <rPr>
        <b/>
        <sz val="13"/>
        <color indexed="2"/>
        <rFont val="Calibri"/>
        <scheme val="minor"/>
      </rPr>
      <t>100</t>
    </r>
    <r>
      <rPr>
        <b/>
        <sz val="13"/>
        <rFont val="Calibri"/>
        <scheme val="minor"/>
      </rPr>
      <t xml:space="preserve">*12 мм)</t>
    </r>
  </si>
  <si>
    <r>
      <t xml:space="preserve">Шпон </t>
    </r>
    <r>
      <rPr>
        <b/>
        <sz val="11"/>
        <color indexed="2"/>
        <rFont val="Calibri"/>
        <scheme val="minor"/>
      </rPr>
      <t>дуба</t>
    </r>
  </si>
  <si>
    <r>
      <t xml:space="preserve">Наличник 07 К </t>
    </r>
    <r>
      <rPr>
        <sz val="11"/>
        <color indexed="2"/>
        <rFont val="Calibri"/>
        <scheme val="minor"/>
      </rPr>
      <t xml:space="preserve">(100 мм)</t>
    </r>
  </si>
  <si>
    <r>
      <t xml:space="preserve">Наличник 07 Ш </t>
    </r>
    <r>
      <rPr>
        <sz val="11"/>
        <color indexed="2"/>
        <rFont val="Calibri"/>
        <scheme val="minor"/>
      </rPr>
      <t xml:space="preserve">(100 мм)</t>
    </r>
  </si>
  <si>
    <r>
      <t xml:space="preserve">Наличники телескопические 10, 11, 12, 13 </t>
    </r>
    <r>
      <rPr>
        <b/>
        <sz val="13"/>
        <color indexed="2"/>
        <rFont val="Calibri"/>
        <scheme val="minor"/>
      </rPr>
      <t xml:space="preserve">(h до 2450 мм)</t>
    </r>
  </si>
  <si>
    <t xml:space="preserve">Наличник 10 К 80*12мм</t>
  </si>
  <si>
    <t xml:space="preserve">Наличник 10 Ш</t>
  </si>
  <si>
    <t xml:space="preserve">Наличник 11 К 80*16мм</t>
  </si>
  <si>
    <t xml:space="preserve">Наличник 12 К 100*28мм</t>
  </si>
  <si>
    <t xml:space="preserve">Наличник 13 К 80*16мм</t>
  </si>
  <si>
    <r>
      <t xml:space="preserve">Наличники телескопические мод.ряда "Престиж" </t>
    </r>
    <r>
      <rPr>
        <b/>
        <sz val="13"/>
        <color indexed="2"/>
        <rFont val="Calibri"/>
        <scheme val="minor"/>
      </rPr>
      <t xml:space="preserve">(h до 2450 мм)</t>
    </r>
  </si>
  <si>
    <t xml:space="preserve">Наличник Нортон К 100*16мм</t>
  </si>
  <si>
    <t xml:space="preserve">Наличник Парма Д 100*20мм</t>
  </si>
  <si>
    <t xml:space="preserve">Наличник Милан К 110*19мм</t>
  </si>
  <si>
    <t xml:space="preserve">Наличник Турин К 120*42мм</t>
  </si>
  <si>
    <t xml:space="preserve">Наличник Богема К 110*19мм</t>
  </si>
  <si>
    <t xml:space="preserve">Наличники НЕ телескопические (ПР - простой, КЛР - компланарный ) 80*12 мм</t>
  </si>
  <si>
    <t xml:space="preserve">Наличник 05 ПР К</t>
  </si>
  <si>
    <t xml:space="preserve">Наличник 05 ПР Ш</t>
  </si>
  <si>
    <t xml:space="preserve">Наличник 05 КЛР К</t>
  </si>
  <si>
    <t xml:space="preserve">Наличник 05 ПР Ш Альянс</t>
  </si>
  <si>
    <t xml:space="preserve">Наличник 05 КЛР АП* 37 К</t>
  </si>
  <si>
    <t xml:space="preserve">Наличник 05 КЛР Ш</t>
  </si>
  <si>
    <t xml:space="preserve">Наличник Лофт КЛР К</t>
  </si>
  <si>
    <t xml:space="preserve">Наличник 05 КЛР АП* 37 Ш</t>
  </si>
  <si>
    <t xml:space="preserve">Наличник Рейл КЛР К</t>
  </si>
  <si>
    <t xml:space="preserve">Наличник Лофт КЛР Ш</t>
  </si>
  <si>
    <t xml:space="preserve">*АП - алюминиевый профиль</t>
  </si>
  <si>
    <t xml:space="preserve">Наличник Рейл КЛР Ш Дуб</t>
  </si>
  <si>
    <r>
      <t xml:space="preserve">Наличник 05 КЛР (АП* 37) Ш </t>
    </r>
    <r>
      <rPr>
        <b/>
        <sz val="11"/>
        <rFont val="Calibri"/>
        <scheme val="minor"/>
      </rPr>
      <t>А</t>
    </r>
    <r>
      <rPr>
        <sz val="11"/>
        <rFont val="Calibri"/>
        <scheme val="minor"/>
      </rPr>
      <t xml:space="preserve">льянс </t>
    </r>
  </si>
  <si>
    <t xml:space="preserve">Наличник 05 ПР Ш Анегри</t>
  </si>
  <si>
    <t xml:space="preserve">Наличник 05 КЛР Ш (АП* 37) Анегри</t>
  </si>
  <si>
    <t xml:space="preserve">Наличник 10 ПР Д (массив дуба)</t>
  </si>
  <si>
    <t xml:space="preserve">Карнизы 01, 03, Нортон</t>
  </si>
  <si>
    <t xml:space="preserve">Ширина полотна или полотен в двупольном проеме, мм</t>
  </si>
  <si>
    <t xml:space="preserve">Вариант покрытия</t>
  </si>
  <si>
    <t xml:space="preserve">Цена за 1 шт.</t>
  </si>
  <si>
    <t xml:space="preserve">Карниз 01</t>
  </si>
  <si>
    <t xml:space="preserve">Карниз 03</t>
  </si>
  <si>
    <t xml:space="preserve">Карниз Нортон</t>
  </si>
  <si>
    <t xml:space="preserve">600, 700, 800, 900;</t>
  </si>
  <si>
    <t xml:space="preserve">1000, 1100, 1200, 1300;</t>
  </si>
  <si>
    <t xml:space="preserve">1400, 1500, 1600</t>
  </si>
  <si>
    <t xml:space="preserve">Шпон / массив дуба</t>
  </si>
  <si>
    <r>
      <t xml:space="preserve">Плинтблоки*, декор.элементы </t>
    </r>
    <r>
      <rPr>
        <b/>
        <sz val="13"/>
        <color indexed="2"/>
        <rFont val="Calibri"/>
        <scheme val="minor"/>
      </rPr>
      <t xml:space="preserve">(за 1 комп. = на одну сторону проема)</t>
    </r>
  </si>
  <si>
    <t xml:space="preserve">Плинтблоки, декор.элементы (за 1 шт.)</t>
  </si>
  <si>
    <t xml:space="preserve">Массив дуба</t>
  </si>
  <si>
    <t xml:space="preserve">Плинтблок К (80 мм)</t>
  </si>
  <si>
    <t xml:space="preserve">Плинтблок Ш (80 мм)</t>
  </si>
  <si>
    <t xml:space="preserve">Плинтблок Д (80 мм)</t>
  </si>
  <si>
    <t xml:space="preserve">ДЭ 02 К (80*80 мм)</t>
  </si>
  <si>
    <t xml:space="preserve">ДЭ 02 Д (80*80 мм)</t>
  </si>
  <si>
    <t xml:space="preserve">ДЭ 03 К (80*80 мм)</t>
  </si>
  <si>
    <t xml:space="preserve">ДЭ 03 Д (80*80 мм)</t>
  </si>
  <si>
    <t>Порталы</t>
  </si>
  <si>
    <t xml:space="preserve">Цена за 1 комп. на одну сторону*</t>
  </si>
  <si>
    <t xml:space="preserve">Портал 02</t>
  </si>
  <si>
    <t xml:space="preserve">Портал 02 БК</t>
  </si>
  <si>
    <t xml:space="preserve">Портал 03</t>
  </si>
  <si>
    <t xml:space="preserve">Портал 03 БК</t>
  </si>
  <si>
    <t xml:space="preserve">*Состав 1 комп. порталов:</t>
  </si>
  <si>
    <t xml:space="preserve">Портал 02: наличник 07 К/Ш - 2,5шт., декор.элемент 02 К/Д- 2шт., карниз 01 К/Д - 1шт.  </t>
  </si>
  <si>
    <t xml:space="preserve">Портал 03: наличник 10 К/Д - 2 шт., наличник 05 К/Д (горизонтальный) с декором - 1шт., декор.элемент К/Д 03 - 2шт.,</t>
  </si>
  <si>
    <t xml:space="preserve">карниз 03 К/Д - 1шт., плинтблок К/Д - 2шт.</t>
  </si>
  <si>
    <t xml:space="preserve">Портал 03 БК (без карниза): наличник 10 К/Д - 2 шт., наличник 05 К/Д (горизонтальный) с декором - 1шт.,</t>
  </si>
  <si>
    <t xml:space="preserve">декор.элемент 03 - 2шт., плинтблок - 2шт.</t>
  </si>
  <si>
    <t xml:space="preserve">Портал 04: наличник Д (в комплекте с декор.элементами Д и плинтблоком Д) - 2,5 шт., карниз 04 Д - 1шт.</t>
  </si>
  <si>
    <t xml:space="preserve">Порталы коллекции "Престиж"</t>
  </si>
  <si>
    <t>Нортон</t>
  </si>
  <si>
    <t>Милан</t>
  </si>
  <si>
    <t xml:space="preserve">700, 800, 900;</t>
  </si>
  <si>
    <t>Турин</t>
  </si>
  <si>
    <t>Богема</t>
  </si>
  <si>
    <t>Парма</t>
  </si>
  <si>
    <t xml:space="preserve">Портал Нортон: наличник Нортон (в комп. с декор.элементами и плинтблоками) - 2,5 шт., карниз Нортон - 1шт.</t>
  </si>
  <si>
    <t xml:space="preserve">Портал Милан: наличник Милан (в комп. с декор.элементами и плинтблоками) - 2,5 шт., фрамуга Милан - 1шт., карниз Милан - 1шт.</t>
  </si>
  <si>
    <t xml:space="preserve">Портал Турин: наличник Турин - 2,5 шт., карниз Турин - 1шт., плинтблоки Турин - 2шт.</t>
  </si>
  <si>
    <t xml:space="preserve">Портала Богема: наличник Богема (в комп. с декор.элементами)- 2,5 шт., фрамуга Богема - 1шт., карниз Богема - 1шт.,</t>
  </si>
  <si>
    <t xml:space="preserve">плинтблок Богема - 2шт.</t>
  </si>
  <si>
    <t xml:space="preserve">Портал Парма: наличник Парма (в комплекте с декор.элемнтами) - 2,5 шт., плинтблоки Парма - 2шт., карниз Парма- 1шт.</t>
  </si>
  <si>
    <t xml:space="preserve">Доборный брус т. 12мм</t>
  </si>
  <si>
    <t xml:space="preserve">Доборный брус с пазом с двух сторон* т. 12мм</t>
  </si>
  <si>
    <t xml:space="preserve">Цена за 1 кв.м</t>
  </si>
  <si>
    <t xml:space="preserve">ДБ К (МДФ)</t>
  </si>
  <si>
    <t xml:space="preserve">ДБ Ш (шпон дуба)</t>
  </si>
  <si>
    <t xml:space="preserve">ДБ Ш Альянс</t>
  </si>
  <si>
    <t xml:space="preserve">ДБ Ш Альберо (шпон анегри)</t>
  </si>
  <si>
    <r>
      <t xml:space="preserve">Расшивка для соединения доборов (без отделки),</t>
    </r>
    <r>
      <rPr>
        <sz val="10"/>
        <rFont val="Calibri"/>
        <scheme val="minor"/>
      </rPr>
      <t xml:space="preserve"> за 1шт.</t>
    </r>
  </si>
  <si>
    <t xml:space="preserve">100 р. /шт.</t>
  </si>
  <si>
    <t xml:space="preserve">* по умолчанию изготавливается с пазом с двух сторон. При необходимости изготовления без пазов или с пазом только с одной стороны надо сделать соответствущее примечание в бланке наряд-закза. </t>
  </si>
  <si>
    <t xml:space="preserve">Плинтус 01, 02 (2300 мм)</t>
  </si>
  <si>
    <t xml:space="preserve">Высота плинтуса, мм</t>
  </si>
  <si>
    <t xml:space="preserve">Плинтус 01</t>
  </si>
  <si>
    <t xml:space="preserve">Плинтус 02*</t>
  </si>
  <si>
    <t xml:space="preserve">Шпон Альянс</t>
  </si>
  <si>
    <t xml:space="preserve">* К плинтусу 02 отдельно заказываются крепления Clipstar (из расчета приблизительно 1шт. на каждые 0,5 метра плинтуса) </t>
  </si>
  <si>
    <t xml:space="preserve">Стоимость крепления Clipstar = 200р/шт.</t>
  </si>
  <si>
    <t xml:space="preserve">Стоимость крепления Clipstar = 130р/шт.</t>
  </si>
  <si>
    <t xml:space="preserve">Скрытый плинтус КСМ 04 т.10 мм, 2000 мм (алюминиевый, анод.)</t>
  </si>
  <si>
    <t>Пог.м</t>
  </si>
  <si>
    <t xml:space="preserve">за 1 шт.</t>
  </si>
  <si>
    <t xml:space="preserve">Плинтус скрытый КСМ 04</t>
  </si>
  <si>
    <t xml:space="preserve">Скрытый плинтус отгружается хлыстами длиной 2000 мм</t>
  </si>
  <si>
    <t xml:space="preserve">Скрытй плинтус отгружается хлыстами длиной 2000 мм</t>
  </si>
  <si>
    <t xml:space="preserve">Притворная планка 35*8 мм, цена за 1 шт.</t>
  </si>
  <si>
    <t xml:space="preserve">Притворная планка К (МДФ)</t>
  </si>
  <si>
    <t xml:space="preserve">Притворная планка Ш (шпон дуба)</t>
  </si>
  <si>
    <t xml:space="preserve">ИП Тухватуллин АБ</t>
  </si>
  <si>
    <t xml:space="preserve">Прайс-лист от 25.08.2025г.</t>
  </si>
  <si>
    <t xml:space="preserve">_______________ Тухватуллин А.Б</t>
  </si>
  <si>
    <t xml:space="preserve">Цена с НДС, руб.</t>
  </si>
  <si>
    <t xml:space="preserve">Коробочный брус телескопический с уплотнителем 70*35мм, 75*35 мм</t>
  </si>
  <si>
    <t xml:space="preserve">Коробочный брус К КЛР</t>
  </si>
  <si>
    <t xml:space="preserve">Коробочный брус Ш КЛР  </t>
  </si>
  <si>
    <t xml:space="preserve">Коробочный брус К КЛР ВО*</t>
  </si>
  <si>
    <t xml:space="preserve">Коробочный брус Ш КЛР ВО*</t>
  </si>
  <si>
    <t xml:space="preserve">*кроме моделей Альянс, Витра, Инфинити, Леон, Марсель, Палермо, Поларис, Этерно, а также кроме полотен модельного ряда «Престиж» (Арт, Богема, Милан. Нортон, Парма, Турин)</t>
  </si>
  <si>
    <t xml:space="preserve">¹ ПО - прямое открывание, 
ВО - внутреннее (обратное) открывание</t>
  </si>
  <si>
    <t xml:space="preserve">
</t>
  </si>
  <si>
    <r>
      <rPr>
        <b/>
        <sz val="10.5"/>
        <color indexed="2"/>
        <rFont val="Calibri"/>
        <scheme val="minor"/>
      </rPr>
      <t xml:space="preserve">Обратите внимание!</t>
    </r>
    <r>
      <rPr>
        <sz val="10.5"/>
        <color indexed="2"/>
        <rFont val="Calibri"/>
        <scheme val="minor"/>
      </rPr>
      <t xml:space="preserve"> </t>
    </r>
    <r>
      <rPr>
        <sz val="10.5"/>
        <rFont val="Calibri"/>
        <scheme val="minor"/>
      </rPr>
      <t xml:space="preserve">Полотна внутреннего открывания со скрытым алюминиевым профилем изготавливаются с четвертью = 10 мм. Для отсутствия визуальных отличий в размерах установленных полотен прямого и внутреннего (обратного) открывания, размеры полотна с внутренним открыванием в заказе должны быть на 10 мм больше размеров полотна с прямым открыванием.</t>
    </r>
  </si>
  <si>
    <r>
      <t xml:space="preserve">Цена за 1 </t>
    </r>
    <r>
      <rPr>
        <b/>
        <sz val="11"/>
        <rFont val="Calibri"/>
        <scheme val="minor"/>
      </rPr>
      <t>комп.</t>
    </r>
  </si>
  <si>
    <t xml:space="preserve">высота от 2010 мм, 
ширина до 1000 мм</t>
  </si>
  <si>
    <t xml:space="preserve">Алюмин. профиль (АП)* Инвизибл КСМ 04 ПО¹ и ВО¹</t>
  </si>
  <si>
    <t xml:space="preserve">матов. хром</t>
  </si>
  <si>
    <t xml:space="preserve">матов. золото** (по запросу)</t>
  </si>
  <si>
    <r>
      <rPr>
        <b/>
        <sz val="10"/>
        <rFont val="Calibri"/>
        <scheme val="minor"/>
      </rPr>
      <t xml:space="preserve">Под штукатурку и стеновые панели. С алюм.кромкой и без.</t>
    </r>
    <r>
      <rPr>
        <i/>
        <sz val="10"/>
        <color indexed="2"/>
        <rFont val="Calibri"/>
        <scheme val="minor"/>
      </rPr>
      <t xml:space="preserve">
</t>
    </r>
    <r>
      <rPr>
        <i/>
        <sz val="10"/>
        <color theme="6" tint="-0.499984740745262"/>
        <rFont val="Calibri"/>
        <scheme val="minor"/>
      </rPr>
      <t xml:space="preserve">АП КСМ 04 ПО¹: полотно т. 42 мм + скрытые петли Kubica К 6360 38; 
АП КСМ 04 ВО¹: полотно т. 59 мм + скрытые петли Kubica К 6360 38.</t>
    </r>
  </si>
  <si>
    <t xml:space="preserve">Алюмин. профиль (АП)* Инвизибл 198 ПО¹ и ВО¹</t>
  </si>
  <si>
    <r>
      <rPr>
        <b/>
        <sz val="10"/>
        <rFont val="Calibri"/>
        <scheme val="minor"/>
      </rPr>
      <t xml:space="preserve">Под штукатурку и стеновые панели. Только без алюм.кромки.</t>
    </r>
    <r>
      <rPr>
        <i/>
        <sz val="10"/>
        <color indexed="2"/>
        <rFont val="Calibri"/>
        <scheme val="minor"/>
      </rPr>
      <t xml:space="preserve">
</t>
    </r>
    <r>
      <rPr>
        <i/>
        <sz val="10"/>
        <color theme="6" tint="-0.499984740745262"/>
        <rFont val="Calibri"/>
        <scheme val="minor"/>
      </rPr>
      <t xml:space="preserve">АП 198 ПО¹: полотно т. 41 мм + скрытые петли Kubica K 2760; 
АП 198 ВО¹: полотно т. 50 мм + скрытые петли Kubica K 6360 38.</t>
    </r>
  </si>
  <si>
    <r>
      <t xml:space="preserve">Алюмин. профиль (АП)* Инвизибл 4042</t>
    </r>
    <r>
      <rPr>
        <sz val="11"/>
        <rFont val="Calibri"/>
      </rPr>
      <t>²</t>
    </r>
    <r>
      <rPr>
        <sz val="11"/>
        <rFont val="Calibri"/>
        <scheme val="minor"/>
      </rPr>
      <t xml:space="preserve"> ПО¹ и ВО¹</t>
    </r>
  </si>
  <si>
    <r>
      <rPr>
        <b/>
        <sz val="10"/>
        <rFont val="Calibri"/>
        <scheme val="minor"/>
      </rPr>
      <t xml:space="preserve">Под штукатурку. С алюм.кромкой и без.</t>
    </r>
    <r>
      <rPr>
        <i/>
        <sz val="10"/>
        <color indexed="2"/>
        <rFont val="Calibri"/>
        <scheme val="minor"/>
      </rPr>
      <t xml:space="preserve">
</t>
    </r>
    <r>
      <rPr>
        <i/>
        <sz val="10"/>
        <color theme="6" tint="-0.499984740745262"/>
        <rFont val="Calibri"/>
        <scheme val="minor"/>
      </rPr>
      <t xml:space="preserve">АП 4042 ПО¹: полотно т. 42мм + скрытые петли ARCHIE 115х23-3D;
АП 4042 ВО¹: полотно т. 42мм + скрытые петли ARCHIE 115х23-3D.</t>
    </r>
  </si>
  <si>
    <t xml:space="preserve">Алюмин. профиль (АП)* 
37² ПО¹ для моделей в АК²</t>
  </si>
  <si>
    <r>
      <rPr>
        <b/>
        <sz val="10"/>
        <rFont val="Calibri"/>
        <scheme val="minor"/>
      </rPr>
      <t xml:space="preserve">Под стеновые панели. Только с алюм.кромкой.</t>
    </r>
    <r>
      <rPr>
        <i/>
        <sz val="10"/>
        <color indexed="2"/>
        <rFont val="Calibri"/>
        <scheme val="minor"/>
      </rPr>
      <t xml:space="preserve">
</t>
    </r>
    <r>
      <rPr>
        <i/>
        <sz val="10"/>
        <color theme="6" tint="-0.499984740745262"/>
        <rFont val="Calibri"/>
        <scheme val="minor"/>
      </rPr>
      <t xml:space="preserve">АП 37 ПО¹: полотно т. 42мм + скрытые петли Kubica K 6360 38.</t>
    </r>
  </si>
  <si>
    <t xml:space="preserve">**отделка профиля возможна при заказе от  2-х компл.</t>
  </si>
  <si>
    <t xml:space="preserve">¹ ПО - прямое открывание, ВО - внутреннее (обратное) открывание
*АП - алюминиевый профиль</t>
  </si>
  <si>
    <r>
      <t xml:space="preserve">Цена за 1 комп. </t>
    </r>
    <r>
      <rPr>
        <b/>
        <sz val="11"/>
        <color indexed="2"/>
        <rFont val="Calibri"/>
        <scheme val="minor"/>
      </rPr>
      <t xml:space="preserve">на одну сторону</t>
    </r>
    <r>
      <rPr>
        <sz val="11"/>
        <rFont val="Calibri"/>
        <scheme val="minor"/>
      </rPr>
      <t>*</t>
    </r>
  </si>
  <si>
    <r>
      <rPr>
        <b/>
        <sz val="10.5"/>
        <rFont val="Calibri"/>
        <scheme val="minor"/>
      </rPr>
      <t xml:space="preserve">Портал 02:</t>
    </r>
    <r>
      <rPr>
        <sz val="10.5"/>
        <rFont val="Calibri"/>
        <scheme val="minor"/>
      </rPr>
      <t xml:space="preserve"> наличник 07 К/Ш - 2,5шт., декор.элемент 02 К/Д- 2шт., карниз 01 К/Д - 1шт.  </t>
    </r>
  </si>
  <si>
    <r>
      <rPr>
        <b/>
        <sz val="10.5"/>
        <rFont val="Calibri"/>
        <scheme val="minor"/>
      </rPr>
      <t xml:space="preserve">Портал 03:</t>
    </r>
    <r>
      <rPr>
        <sz val="10.5"/>
        <rFont val="Calibri"/>
        <scheme val="minor"/>
      </rPr>
      <t xml:space="preserve"> наличник 10 К/Д - 2 шт., наличник 05 К/Д (горизонтальный) с декором - 1шт., декор.элемент К/Д 03 - 2шт.,</t>
    </r>
  </si>
  <si>
    <r>
      <rPr>
        <b/>
        <sz val="10.5"/>
        <rFont val="Calibri"/>
        <scheme val="minor"/>
      </rPr>
      <t xml:space="preserve">Портал 03 БК</t>
    </r>
    <r>
      <rPr>
        <sz val="10.5"/>
        <rFont val="Calibri"/>
        <scheme val="minor"/>
      </rPr>
      <t xml:space="preserve"> (без карниза): наличник 10 К/Д - 2 шт., наличник 05 К/Д (горизонтальный) с декором - 1шт.,</t>
    </r>
  </si>
  <si>
    <r>
      <rPr>
        <sz val="10.5"/>
        <rFont val="Calibri"/>
        <scheme val="minor"/>
      </rPr>
      <t xml:space="preserve">*Состав 1 комп. порталов:</t>
    </r>
    <r>
      <rPr>
        <b/>
        <sz val="10.5"/>
        <rFont val="Calibri"/>
        <scheme val="minor"/>
      </rPr>
      <t xml:space="preserve">
Портал Нортон: </t>
    </r>
    <r>
      <rPr>
        <sz val="10.5"/>
        <rFont val="Calibri"/>
        <scheme val="minor"/>
      </rPr>
      <t xml:space="preserve">наличник Нортон 
(в комп. с декор.элементами и плинтблоками) - 2,5 шт., 
карниз Нортон - 1шт.;
</t>
    </r>
    <r>
      <rPr>
        <b/>
        <sz val="10.5"/>
        <rFont val="Calibri"/>
        <scheme val="minor"/>
      </rPr>
      <t xml:space="preserve">Портал Милан:</t>
    </r>
    <r>
      <rPr>
        <sz val="10.5"/>
        <rFont val="Calibri"/>
        <scheme val="minor"/>
      </rPr>
      <t xml:space="preserve"> наличник Милан (в комп. с декор.элементами и плинтблоками) - 2,5 шт., фрамуга Милан - 1шт., карниз Милан - 1шт.;
</t>
    </r>
    <r>
      <rPr>
        <b/>
        <sz val="10.5"/>
        <rFont val="Calibri"/>
        <scheme val="minor"/>
      </rPr>
      <t xml:space="preserve">Портал Турин: </t>
    </r>
    <r>
      <rPr>
        <sz val="10.5"/>
        <rFont val="Calibri"/>
        <scheme val="minor"/>
      </rPr>
      <t xml:space="preserve">наличник Турин - 2,5 шт., карниз Турин - 1шт., 
плинтблоки Турин - 2шт.;
</t>
    </r>
    <r>
      <rPr>
        <b/>
        <sz val="10.5"/>
        <rFont val="Calibri"/>
        <scheme val="minor"/>
      </rPr>
      <t xml:space="preserve">Портала Богема: </t>
    </r>
    <r>
      <rPr>
        <sz val="10.5"/>
        <rFont val="Calibri"/>
        <scheme val="minor"/>
      </rPr>
      <t xml:space="preserve">наличник Богема (в комп. с декор.элементами)- 2,5 шт., фрамуга Богема - 1шт., карниз Богема - 1шт., плинтблок Богема - 2шт.;
</t>
    </r>
    <r>
      <rPr>
        <b/>
        <sz val="10.5"/>
        <rFont val="Calibri"/>
        <scheme val="minor"/>
      </rPr>
      <t xml:space="preserve">Портал Парма:</t>
    </r>
    <r>
      <rPr>
        <sz val="10.5"/>
        <rFont val="Calibri"/>
        <scheme val="minor"/>
      </rPr>
      <t xml:space="preserve"> наличник Парма (в комплекте с декор.элемнтами) - 2,5 шт., плинтблоки Парма - 2шт., карниз Парма- 1шт.</t>
    </r>
  </si>
  <si>
    <t xml:space="preserve">Карнизы 02, 03, Нортон</t>
  </si>
  <si>
    <t xml:space="preserve">Карниз 02</t>
  </si>
  <si>
    <t xml:space="preserve">Плинтблок* К (80 мм)</t>
  </si>
  <si>
    <t xml:space="preserve">Плинтблок* Ш (80 мм)</t>
  </si>
  <si>
    <t xml:space="preserve">Плинтблок* Д (80 мм)</t>
  </si>
  <si>
    <t xml:space="preserve">*Длина заготовки на одну сторону проема = 450 мм</t>
  </si>
  <si>
    <t xml:space="preserve">200 р. /шт.</t>
  </si>
  <si>
    <r>
      <t xml:space="preserve">Массив дуба
</t>
    </r>
    <r>
      <rPr>
        <sz val="11"/>
        <rFont val="Calibri"/>
        <scheme val="minor"/>
      </rPr>
      <t xml:space="preserve">(L = 2000 мм)</t>
    </r>
  </si>
  <si>
    <t xml:space="preserve">Ручки на скрытом основании со встроенным скрытым фиксатором и съемной накладкой</t>
  </si>
  <si>
    <r>
      <t xml:space="preserve">Ручки MARACANA и NEW ENGLAND подходят для установки на полотна толщиной 38-45 мм.
Рекомендуется устанавливать с защелками Гардиан Soft и Mediana Polaris XT.
</t>
    </r>
    <r>
      <rPr>
        <b/>
        <i/>
        <sz val="11"/>
        <color indexed="2"/>
        <rFont val="Calibri"/>
        <scheme val="minor"/>
      </rPr>
      <t xml:space="preserve">Изготовление вставки в цвет полотна  + 500 руб/шт.</t>
    </r>
  </si>
  <si>
    <t xml:space="preserve">MARACANA MH-62-R50 BL ручка на скрытой круглой розетке, с фиксатором и съемной накладкой, черный</t>
  </si>
  <si>
    <t xml:space="preserve">NEW ENGLAND MH-63-S50 BL ручка на скрытой квадратной розетке, с фиксатором и съемной накладкой, черный</t>
  </si>
  <si>
    <t xml:space="preserve">Ручки на скрытом основании</t>
  </si>
  <si>
    <t>SHUTTLE</t>
  </si>
  <si>
    <t xml:space="preserve">SHUTTLE CSA ручка со скрытым основанием, матовый хром</t>
  </si>
  <si>
    <t xml:space="preserve"> SHUTTLE NERO ручка со скрытым основанием, черный</t>
  </si>
  <si>
    <t xml:space="preserve">SHUTTLE BIA ручка со скрытым основанием, белый</t>
  </si>
  <si>
    <t xml:space="preserve">SHUTTLE CAFFE ручка со скрытым основанием, кофе</t>
  </si>
  <si>
    <t xml:space="preserve">SHUTTLE ANT ручка со скрытым основанием, антрацит</t>
  </si>
  <si>
    <t xml:space="preserve"> LUX-WC-SH CSA фиксатор WC, матовый хром</t>
  </si>
  <si>
    <t xml:space="preserve">LUX-WC-SH NERO фиксатор WC, черный</t>
  </si>
  <si>
    <t xml:space="preserve">LUX-WC-SH BIA фиксатор WC, белый</t>
  </si>
  <si>
    <t xml:space="preserve">LUX-WC-SH CAFFE фиксатор WC, кофе</t>
  </si>
  <si>
    <t xml:space="preserve">LUX-WC-SH ANT фиксатор WC, антрацит</t>
  </si>
  <si>
    <t xml:space="preserve">Ручки на квадратном тонком основании</t>
  </si>
  <si>
    <t xml:space="preserve"> LIGERO на квадратной тонкой розетке</t>
  </si>
  <si>
    <t xml:space="preserve">L040 71IMP ручка на квадратной тонкой розетке Ligero 71 IMP.GOLD, императорское золото</t>
  </si>
  <si>
    <t xml:space="preserve">L040 71BL ручка на квадратной тонкой розетке Ligero 71 M.BLACK, матовый черный</t>
  </si>
  <si>
    <t xml:space="preserve">L040 7199 ручка на квадратной тонкой розетке Ligero 71 S.CHROME, матовый хром</t>
  </si>
  <si>
    <t xml:space="preserve"> OL-L IMP фиксатор WC на тонкой розетке, императорское золото</t>
  </si>
  <si>
    <t xml:space="preserve"> OL-L BL фиксатор WC на тонкой розетке, матовый черный</t>
  </si>
  <si>
    <t xml:space="preserve"> OL-L 9 фиксатор WC на тонкой розетке, матовый хром</t>
  </si>
  <si>
    <t xml:space="preserve">CL-L IMP накладка под евроцилиндр на тонкой розетке, пара, императорское золото</t>
  </si>
  <si>
    <t xml:space="preserve">CL-L BL накладка под евроцилиндр на тонкой розетке, пара, матовый черный</t>
  </si>
  <si>
    <t xml:space="preserve">CL-L 9 накладка под евроцилиндр на тонкой розетке, пара, матовый хром</t>
  </si>
  <si>
    <t xml:space="preserve">Ручки на квадратном ультратонком основании</t>
  </si>
  <si>
    <t xml:space="preserve">STICK на квадратной ультратонкой розетке</t>
  </si>
  <si>
    <t xml:space="preserve">Не подходят для установки на полотна т.42 мм с четвертью</t>
  </si>
  <si>
    <t xml:space="preserve">STICK S.CHROME ручка на квадратной ультратонкой розетке, матовый хром</t>
  </si>
  <si>
    <t xml:space="preserve">STICK M.BLACK ручка на квадратной ультратонкой розетке, матовый черный</t>
  </si>
  <si>
    <t xml:space="preserve">VERGE OL-C S.CHROME фиксатор WC на ультра-тонкой розетке, матовый хром</t>
  </si>
  <si>
    <t xml:space="preserve">VERGE OL-C M.BLACK фиксатор WC на ультра-тонкой розетке, матовый черный</t>
  </si>
  <si>
    <t xml:space="preserve">VERGE CL-C S.CHROME накладка под евроцилиндр на ультра-тонкой розетке, пара, матовый хром</t>
  </si>
  <si>
    <t xml:space="preserve">VERGE CL-C M.BLACK накладка под евроцилиндр на ультра-тонкой розетке, пара, матовый черный</t>
  </si>
  <si>
    <t xml:space="preserve">Ручки на квадратном основании</t>
  </si>
  <si>
    <t>ESTA</t>
  </si>
  <si>
    <t xml:space="preserve">Esta 130 P.CHROME S040 130CC ручка на квадратной розетке, хром</t>
  </si>
  <si>
    <t xml:space="preserve">Esta 130 S.CHROME S040 13099 ручка на квадратной розетке, матовый хром</t>
  </si>
  <si>
    <t xml:space="preserve">Esta 130 M.BLACK S040 130BL ручка на квадратной розетке, матовый черный</t>
  </si>
  <si>
    <t>VIVO</t>
  </si>
  <si>
    <t xml:space="preserve">Vivo S040 72CC ручка на квадратной розетке, хром                 </t>
  </si>
  <si>
    <t xml:space="preserve">Vivo S040 7299 ручка на квадратной розетке, матовый хром</t>
  </si>
  <si>
    <t xml:space="preserve">OL-C C завертка WC сантехническая на квадратной розетке, хром</t>
  </si>
  <si>
    <t xml:space="preserve">OL-C 9 завертка WC сантехническая на квадратной розетке, хром матовый</t>
  </si>
  <si>
    <t xml:space="preserve">OL-C BL завертка WC сантехническая на квадратной розетке, матовый черный</t>
  </si>
  <si>
    <t xml:space="preserve">CL-C C накладка на евроцилиндр на квадратной розетке, пара, хром</t>
  </si>
  <si>
    <t xml:space="preserve">CL-C 9 накладка на евроцилиндр на квадратной розетке, пара, матовый хром</t>
  </si>
  <si>
    <t xml:space="preserve">CL-C BL накладка на евроцилиндр на квадратной розетке, пара, матовый черный</t>
  </si>
  <si>
    <t xml:space="preserve">168/211BIC ICE F05 ручка на квадратной розетке 55 mm, матовый хром</t>
  </si>
  <si>
    <t xml:space="preserve">168/211BIC ICE NO ручка на квадратной розетке 55 mm, черный</t>
  </si>
  <si>
    <t xml:space="preserve">211BIC WC 55х55 F05 фиксатор WC 55х55mm на квадратной розетке, матовый хром</t>
  </si>
  <si>
    <t xml:space="preserve">211BIC WC 55х55 NO фиксатор WC 55х55mm на квадратной розетке, черная</t>
  </si>
  <si>
    <t xml:space="preserve">211BIC cylinder 55х55 F05 накладка под евроцилиндр на квадратной розетке 55х55mm, пара, матовый хром</t>
  </si>
  <si>
    <t xml:space="preserve">211BIC cylinder 55х55 NO накладка под евроцилиндр на квадратной розетке 55х55mm, пара, черная</t>
  </si>
  <si>
    <t xml:space="preserve">132C/201 ELLE F05  ручка на квадратной розетке, матовый хром</t>
  </si>
  <si>
    <t xml:space="preserve">132C/201 ELLE NO ручка на квадратной розетке, черный</t>
  </si>
  <si>
    <t xml:space="preserve">201 WC F05 фиксатор WC на квадратной розетке, матовый хром</t>
  </si>
  <si>
    <t xml:space="preserve">201 WC NO фиксатор WC на квадратной розетке, черный</t>
  </si>
  <si>
    <t xml:space="preserve">201 cylinder F05 накладка под евроцилиндр на квадратной розетке, пара, матовый хром</t>
  </si>
  <si>
    <t xml:space="preserve">201 cylinder NO накладка под евроцилиндр на квадратной розетке, пара, матовый черный</t>
  </si>
  <si>
    <t xml:space="preserve">Ручки на круглом основании</t>
  </si>
  <si>
    <t>AULA</t>
  </si>
  <si>
    <t xml:space="preserve">AULA R5 CSA ручка на круглой розетке, матовый хром</t>
  </si>
  <si>
    <t xml:space="preserve">AULA R5 NERO ручка на круглой розетке, черный</t>
  </si>
  <si>
    <t xml:space="preserve">AULA R5 BIA ручка на круглой розетке, белый</t>
  </si>
  <si>
    <t xml:space="preserve">AULA R5 CAFFE ручка на круглой розетке, кофе</t>
  </si>
  <si>
    <t xml:space="preserve">AULA R5 ANT ручка на круглой розетке, антрацит</t>
  </si>
  <si>
    <t xml:space="preserve">LUX-WC-R5 CSA фиксатор WC на круглой розетке, матовый хром</t>
  </si>
  <si>
    <t xml:space="preserve">LUX-WC-R5 NERO фиксатор WC на круглой розетке, черный</t>
  </si>
  <si>
    <t xml:space="preserve">LUX-WC-R5 BIA фиксатор WC на круглой розетке, белый</t>
  </si>
  <si>
    <t xml:space="preserve">LUX-WC-R5 CAFFE фиксатор WC на круглой розетке, кофе</t>
  </si>
  <si>
    <t xml:space="preserve">LUX-WC-R5 ANT фиксатор WC на круглой розетке, антрацит</t>
  </si>
  <si>
    <t xml:space="preserve">LUX-KH-R5 CSA накладка под евроцилиндр на круглой розетке, пара, матовый хром</t>
  </si>
  <si>
    <t xml:space="preserve">LUX-KH-R5 NERO накладка под евроцилиндр на круглой розетке, пара, черный</t>
  </si>
  <si>
    <t xml:space="preserve">LUX-KH-R5 BIA накладка под евроцилиндр на круглой розетке, пара, белый</t>
  </si>
  <si>
    <t xml:space="preserve">LUX-KH-R5 CAFFE накладка под евроцилиндр на круглой розетке, пара, кофе</t>
  </si>
  <si>
    <t xml:space="preserve">LUX-KH-R5 ANT накладка под евроцилиндр на круглой розетке, пара, антрацит</t>
  </si>
  <si>
    <t>ADAMAR</t>
  </si>
  <si>
    <t xml:space="preserve">S010 RHH ручка на круглой розетке Adamar R S.NICKEL, белый никель</t>
  </si>
  <si>
    <t xml:space="preserve">SO1O RII ручка на круглой розетке Adamar R S.GOLD, матовое золото</t>
  </si>
  <si>
    <t xml:space="preserve">SO1O RВВ ручка на круглой розетке Adamar R ANT.BRONZE, античная бронза</t>
  </si>
  <si>
    <t>SUAVE</t>
  </si>
  <si>
    <t xml:space="preserve">SO1O X11HH ручка на круглой розетке Suave X11 S.NICKEL, белый никель</t>
  </si>
  <si>
    <t xml:space="preserve">SO1O X11II ручка на круглой розетке Suave X11 S.GOLD, матовое золото</t>
  </si>
  <si>
    <t xml:space="preserve">SO1O X11BB ручка на круглой розетке Suave X11 ANT.BRONZE, античная бронза</t>
  </si>
  <si>
    <t>BELLO</t>
  </si>
  <si>
    <t xml:space="preserve">SO1O 9699 ручка на круглой розетке Bello 96 S.CHROME, матовый хром</t>
  </si>
  <si>
    <t xml:space="preserve">SO1O 96ACF ручка на круглой розетке Bello 96 ANT.COFFEE, античный кофе</t>
  </si>
  <si>
    <t>VALORIA</t>
  </si>
  <si>
    <t xml:space="preserve">SO1O 47HH ручка на круглой розетке Valoria 47 S.NICKEL, белый никель</t>
  </si>
  <si>
    <t xml:space="preserve">SO1O 47II ручка на круглой розетке Valoria 47 S.GOLD, матовое золото</t>
  </si>
  <si>
    <t xml:space="preserve">SO1O 47ACF ручка на круглой розетке Valoria 47 ANT.COFFEE, античный кофе</t>
  </si>
  <si>
    <t>PURO</t>
  </si>
  <si>
    <t xml:space="preserve">SO1O G99 ручка на круглой розетке Puro G S.CHROME, матовый хром</t>
  </si>
  <si>
    <t>SEDOSO</t>
  </si>
  <si>
    <t xml:space="preserve">SO1O 9299 ручка на круглой розетке Sedoso 92 S.CHROME, матовый хром</t>
  </si>
  <si>
    <t xml:space="preserve">OL 9 фиксатор WC на круглой розетке, матовый хром</t>
  </si>
  <si>
    <t xml:space="preserve">OL H фиксатор WC на круглой розетке, белый никель</t>
  </si>
  <si>
    <t xml:space="preserve">OL I фиксатор WC на круглой розетке, матовое золото</t>
  </si>
  <si>
    <t xml:space="preserve">OL В фиксатор WC на круглой розетке, античная бронза</t>
  </si>
  <si>
    <t xml:space="preserve">OL ACF фиксатор WC на круглой розетке, античный кофе</t>
  </si>
  <si>
    <t xml:space="preserve">CL 9 накладка под евроцилиндр на круглой розетке, матовый хром</t>
  </si>
  <si>
    <t xml:space="preserve">CL H накладка под евроцилиндр на круглой розетке, белый никель</t>
  </si>
  <si>
    <t xml:space="preserve">CL I накладка под евроцилиндр на круглой розетке, матовое золото</t>
  </si>
  <si>
    <t xml:space="preserve">CL B накладка под евроцилиндр на круглой розетке, античная бронза</t>
  </si>
  <si>
    <t xml:space="preserve">CL ACF накладка под евроцилиндр на круглой розетке, античный кофе</t>
  </si>
  <si>
    <t xml:space="preserve">ESPLENDOR 120</t>
  </si>
  <si>
    <t xml:space="preserve">SILLUR 12O S.CHROME/P.CHROME ручка на круглой розетке Esplendor 120, матовый хром / хром</t>
  </si>
  <si>
    <t xml:space="preserve">OL S.CHROME фиксатор WC на круглой розетке SILLUR, матовый хром</t>
  </si>
  <si>
    <t xml:space="preserve">CL S.CHROME накладка под евроцилиндр на круглой розетке SILLUR, матовый хром</t>
  </si>
  <si>
    <t>ROMANI</t>
  </si>
  <si>
    <t xml:space="preserve">Azzi Fausto (Италия)</t>
  </si>
  <si>
    <t xml:space="preserve">ROMANI ручка на круглой розетке, хром</t>
  </si>
  <si>
    <t xml:space="preserve">ROMANI ручка на круглой розетке, матовый хром</t>
  </si>
  <si>
    <t xml:space="preserve">ROMANI ручка на круглой розетке, черный</t>
  </si>
  <si>
    <t>DROP</t>
  </si>
  <si>
    <t xml:space="preserve">Pasini (Италия)
</t>
  </si>
  <si>
    <t xml:space="preserve">3881 DROP ручка на круглой розетке, хром</t>
  </si>
  <si>
    <t xml:space="preserve">3881 DROP ручка на круглой розетке, матовый хром</t>
  </si>
  <si>
    <t xml:space="preserve">3881 DROP ручка на круглой розетке, золото</t>
  </si>
  <si>
    <t xml:space="preserve">3881 DROP ручка на круглой розетке, матовая бронза</t>
  </si>
  <si>
    <t xml:space="preserve">3881 DROP ручка на круглой розетке, черный</t>
  </si>
  <si>
    <t xml:space="preserve">3281C8FCSB DENA ручка на круглой розетке, хром</t>
  </si>
  <si>
    <t xml:space="preserve">3281P8FCSB DENA ручка на круглой розетке, матовый хром</t>
  </si>
  <si>
    <t xml:space="preserve">3281L8FCSB DENA ручка на круглой розетке, латунь</t>
  </si>
  <si>
    <t xml:space="preserve">3281GY8FCSB DENA ручка на круглой розетке, матовая бронза</t>
  </si>
  <si>
    <t>CERNOBBIO</t>
  </si>
  <si>
    <t xml:space="preserve">MP2002R850NBC CERNOBBIO ручка на круглой розетке, хром</t>
  </si>
  <si>
    <t xml:space="preserve">MP2002R850NBP CERNOBBIO ручка на круглой розетке, матовый хром</t>
  </si>
  <si>
    <t xml:space="preserve">MP2002R850NBL CERNOBBIO ручка на круглой розетке, золото</t>
  </si>
  <si>
    <t xml:space="preserve">MP2002R850NBGY CERNOBBIO ручка на круглой розетке, матовая бронза</t>
  </si>
  <si>
    <t xml:space="preserve">TECHNO GRIP </t>
  </si>
  <si>
    <t xml:space="preserve">7221 TECHNO GRIP CROMO ручка на круглой розетке, хром</t>
  </si>
  <si>
    <t xml:space="preserve">7221 TECHNO GRIP CR SAT ручка на круглой  розетке, матовый хром</t>
  </si>
  <si>
    <t xml:space="preserve">7221 TECHNO GRIP OLV ручка на круглой розетке, латунь</t>
  </si>
  <si>
    <t xml:space="preserve">7221 TECHNO GRIP OGV YESTER ручка на круглой розетке, матовая бронза</t>
  </si>
  <si>
    <t xml:space="preserve">7221 TECHNO GRIP BLACK ручка на круглой розетке, черный</t>
  </si>
  <si>
    <t xml:space="preserve">0301 LAURA LISCIA CROMO ручка на круглой розетке, хром</t>
  </si>
  <si>
    <t xml:space="preserve">0301 LAURA LISCIA WCR CR SAT ручка на круглой розетке, матовый хром</t>
  </si>
  <si>
    <t xml:space="preserve">0301 LAURA LISCIA WCR OLV ручка на круглой розетке, латунь</t>
  </si>
  <si>
    <t xml:space="preserve">0301 LAURA LISCIA WCR OGV YESTER ручка на круглой розетке, матовая бронза</t>
  </si>
  <si>
    <t xml:space="preserve">2831СY8FC50SB PATRIZIO ручка на круглой розетке, хром</t>
  </si>
  <si>
    <t xml:space="preserve">2831L8FC50SB PATRIZIO ручка на круглой розетке, золото</t>
  </si>
  <si>
    <t xml:space="preserve">2831GY8FC50SB PATRIZIO ручка на круглой розетке, матовая бронза</t>
  </si>
  <si>
    <t xml:space="preserve">0037C6R фиксатор WC KNOB GROSSO, хром</t>
  </si>
  <si>
    <t xml:space="preserve">0037P6R фиксатор WC KNOB GROSSO, матовый хром</t>
  </si>
  <si>
    <t xml:space="preserve">0037L6R фиксатор WC KNOB GROSSO, золото</t>
  </si>
  <si>
    <t xml:space="preserve">0037GY6R фиксатор WC KNOB GROSSO, матовая бронза</t>
  </si>
  <si>
    <t xml:space="preserve">0037NO6R фиксатор WC KNOB GROSSO, черный</t>
  </si>
  <si>
    <t xml:space="preserve">8BFYC накладка под евроцилиндр YALE ESCUTCHEON, хром</t>
  </si>
  <si>
    <t xml:space="preserve">8BFYP накладка под евроцилиндр YALE ESCUTCHEON, матовый хром</t>
  </si>
  <si>
    <t xml:space="preserve">8BFYL накладка под евроцилиндр YALE ESCUTCHEON, золото</t>
  </si>
  <si>
    <t xml:space="preserve">8BFYGY накладка под евроцилиндр YALE ESCUTCHEON, матовая бронза</t>
  </si>
  <si>
    <t xml:space="preserve">8BFYNO накладка под евроцилиндр YALE ESCUTCHEON, черный</t>
  </si>
  <si>
    <t xml:space="preserve">ручка на круглой розетке GENESIS ACANTO BL. SILVER (20G), черненое серебро</t>
  </si>
  <si>
    <t xml:space="preserve">ручка на круглой розетке GENESIS ACANTO S. GOLD (20G), матовое золото</t>
  </si>
  <si>
    <t xml:space="preserve">ручка на круглой розетке GENESIS ACANTO ANT. COFFEE (20G), античный кофе</t>
  </si>
  <si>
    <t xml:space="preserve">ручка на круглой розетке GENESIS FLOR S. GOLD (20G), матовое золото</t>
  </si>
  <si>
    <t xml:space="preserve">ручка на круглой розетке GENESIS FLOR ANT. COFFEE (20G), античный кофе</t>
  </si>
  <si>
    <t xml:space="preserve">ручка на круглой розетке GENESIS REDONDO BL. SILVER (20G), черненое серебро / керамика кракелюр</t>
  </si>
  <si>
    <t xml:space="preserve">ручка на круглой розетке GENESIS REDONDO S. GOLD (20G), матовое золото / керамика слоновая кость</t>
  </si>
  <si>
    <t xml:space="preserve">ручка на круглой розетке GENESIS REDONDO ANT. COFFEE (20G), античный кофе / керамика слоновая кость</t>
  </si>
  <si>
    <t xml:space="preserve">фиксатор WC GENESIS OL-20G  BL. SILVER, черненое серебро</t>
  </si>
  <si>
    <t xml:space="preserve">фиксатор WC GENESIS OL-20G S. GOLD, матовое золото</t>
  </si>
  <si>
    <t xml:space="preserve">фиксатор WC GENESIS OL-20G  ANT.COFFEE, античный кофе</t>
  </si>
  <si>
    <t xml:space="preserve">накладка под евроцилиндр GENESIS CL-20G BL. SILVER, черненое серебро</t>
  </si>
  <si>
    <t xml:space="preserve">накладка под евроцилиндр GENESIS CL-20G S. GOLD, матовое золото</t>
  </si>
  <si>
    <t xml:space="preserve">накладка под евроцилиндр GENESIS CL-20G ANT. COFFEE, античный кофе</t>
  </si>
  <si>
    <t xml:space="preserve">ручка на планке GENESIS ACANTO BL. SILVER (OL), черненое серебро, c wc-вертушкой и фиксатором</t>
  </si>
  <si>
    <t xml:space="preserve">ручка на планке GENESIS ACANTO BL. SILVER (CL), черненое серебро, с вырезом под евро-цилиндр</t>
  </si>
  <si>
    <t xml:space="preserve">ручка на планке GENESIS ACANTO BL. SILVER (PS), черненое серебро, проходная (глухая планка без вертушек и вырезов)</t>
  </si>
  <si>
    <t xml:space="preserve">ручка на планке GENESIS ACANTO S. GOLD (OL), матовое золото, c wc-вертушкой и фиксатором</t>
  </si>
  <si>
    <t xml:space="preserve">ручка на планке GENESIS ACANTO S. GOLD (CL), матовое золото, с вырезом под евро-цилиндр</t>
  </si>
  <si>
    <t xml:space="preserve">ручка на планке GENESIS ACANTO S. GOLD (PS), матовое золото, проходная (глухая планка без вертушек и вырезов)</t>
  </si>
  <si>
    <t xml:space="preserve">ручка на планке GENESIS ACANTO ANT. COFFEE (OL), античный кофе, c wc-вертушкой и фиксатором</t>
  </si>
  <si>
    <t xml:space="preserve">ручка на планке GENESIS ACANTO ANT. COFFEE (CL), античный кофе, с вырезом под евро-цилиндр</t>
  </si>
  <si>
    <t xml:space="preserve">ручка на планке GENESIS ACANTO ANT. COFFEE (PS), античный кофе, проходная (глухая планка без вертушек и вырезов)</t>
  </si>
  <si>
    <t xml:space="preserve">ручка на планке GENESIS FLOR BL. SILVER (OL), черненое серебро, c wc-вертушкой и фиксатором</t>
  </si>
  <si>
    <t xml:space="preserve">ручка на планке GENESIS FLOR BL. SILVER (CL), черненое серебро, с вырезом под евро-цилиндр</t>
  </si>
  <si>
    <t xml:space="preserve">ручка на планке GENESIS FLOR BL. SILVER (PS), черненое серебро, проходная (глухая планка без вертушек и вырезов)</t>
  </si>
  <si>
    <t xml:space="preserve">ручка на планке GENESIS FLOR S. GOLD (OL), матовое золото, c wc-вертушкой и фиксатором</t>
  </si>
  <si>
    <t xml:space="preserve">ручка на планке GENESIS FLOR S. GOLD (CL), матовое золото, с вырезом под евро-цилиндр</t>
  </si>
  <si>
    <t xml:space="preserve">ручка на планке GENESIS FLOR S. GOLD (PS), матовое золото, проходная (глухая планка без вертушек и вырезов)</t>
  </si>
  <si>
    <t xml:space="preserve">ручка на планке GENESIS FLOR ANT. COFFEE (OL), античный кофе, c wc-вертушкой и фиксатором</t>
  </si>
  <si>
    <t xml:space="preserve">ручка на планке GENESIS FLOR ANT. COFFEE (CL), античный кофе, с вырезом под евро-цилиндр</t>
  </si>
  <si>
    <t xml:space="preserve">ручка на планке GENESIS FLOR ANT. COFFEE (PS), античный кофе, проходная (глухая планка без вертушек и вырезов)</t>
  </si>
  <si>
    <t xml:space="preserve">Скрытая петля ARCHIE с 3D регулировкой</t>
  </si>
  <si>
    <t xml:space="preserve">115х23-3D-M. CHROME скрытая петля с 3D регулировкой, универсальная, матовый хром</t>
  </si>
  <si>
    <t xml:space="preserve">115х23-3D-BLACK скрытая петля с 3D регулировкой, универсальная, черный матовый</t>
  </si>
  <si>
    <t xml:space="preserve">E30200.02.03 скрытая петля Eclipse 3.0 (материал ZAMAK), универсальная, 114х23х20, золото</t>
  </si>
  <si>
    <t xml:space="preserve">Е30200.02.23 скрытая петля Eclipse 3.0 (материал ZAMAK), универсальная, 114х23х20, матовое золото</t>
  </si>
  <si>
    <t xml:space="preserve">E30200.02.06 скрытая петля Eclipse 3.0 (материал ZAMAK), универсальная, 114х23х20, хром</t>
  </si>
  <si>
    <t xml:space="preserve">E30200.02.34 скрытая петля Eclipse 3.0 (материал ZAMAK), универсальная, 114х23х20, мат. хром</t>
  </si>
  <si>
    <t xml:space="preserve">E30200.02.22 скрытая петля Eclipse 3.0 (материал ZAMAK), универсальная, 114х23х20, красная бронза</t>
  </si>
  <si>
    <t xml:space="preserve">E30200.02.91 скрытая петля Eclipse 3.0 (материал ZAMAK), универсальная, 114х23х20, белый</t>
  </si>
  <si>
    <t xml:space="preserve">E30200.02.93 скрытая петля Eclipse 3.0 (материал ZAMAK), универсальная, 114х23х20, черный</t>
  </si>
  <si>
    <r>
      <t xml:space="preserve">Скрытая петля Kubica K 2460 </t>
    </r>
    <r>
      <rPr>
        <b/>
        <i/>
        <sz val="9"/>
        <rFont val="Calibri"/>
        <scheme val="minor"/>
      </rPr>
      <t xml:space="preserve">(60кг на 2 петли)</t>
    </r>
    <r>
      <rPr>
        <b/>
        <i/>
        <sz val="11"/>
        <rFont val="Calibri"/>
        <scheme val="minor"/>
      </rPr>
      <t xml:space="preserve"> с магнитными колпачками</t>
    </r>
  </si>
  <si>
    <t xml:space="preserve">Скрытая петля Kubica К 2460 CS, матовый хром</t>
  </si>
  <si>
    <t xml:space="preserve">Скрытая петля Kubica К 2460 NS, матовый никель</t>
  </si>
  <si>
    <t xml:space="preserve">Скрытая петля Kubica К 2460 OL, золото глянец</t>
  </si>
  <si>
    <t>а)</t>
  </si>
  <si>
    <t>б)</t>
  </si>
  <si>
    <t xml:space="preserve">Скрытая петля Kubica К 2460 OS, матовое золото</t>
  </si>
  <si>
    <t xml:space="preserve">Скрытая петля Kubica К 2460 BR, бронза</t>
  </si>
  <si>
    <t xml:space="preserve">Скрытая петля Kubica К 2460 BI, белый</t>
  </si>
  <si>
    <t xml:space="preserve">Скрытая петля Kubica К 2460 NO, черный</t>
  </si>
  <si>
    <r>
      <t xml:space="preserve">Скрытая петля Kubica K 2760 </t>
    </r>
    <r>
      <rPr>
        <b/>
        <i/>
        <sz val="9"/>
        <rFont val="Calibri"/>
        <scheme val="minor"/>
      </rPr>
      <t xml:space="preserve">(60кг на 2 петли)</t>
    </r>
    <r>
      <rPr>
        <b/>
        <i/>
        <sz val="11"/>
        <rFont val="Calibri"/>
        <scheme val="minor"/>
      </rPr>
      <t xml:space="preserve"> с магнитными колпачками</t>
    </r>
  </si>
  <si>
    <t xml:space="preserve">Скрытая петля Kubica К 2760 CS, матовый хром</t>
  </si>
  <si>
    <t xml:space="preserve">Скрытая петля Kubica К 2760 CL, хром глянец</t>
  </si>
  <si>
    <r>
      <t>•</t>
    </r>
    <r>
      <rPr>
        <sz val="10"/>
        <color theme="1"/>
        <rFont val="Calibri Light"/>
      </rPr>
      <t xml:space="preserve">Карточные петли со стандартной коробкой</t>
    </r>
  </si>
  <si>
    <t xml:space="preserve">Скрытая петля Kubica К 2760 NS, матовый никель</t>
  </si>
  <si>
    <t xml:space="preserve">и наличником телескоп;</t>
  </si>
  <si>
    <t xml:space="preserve">Скрытая петля Kubica К 2760 OL, золото глянец</t>
  </si>
  <si>
    <r>
      <t>•</t>
    </r>
    <r>
      <rPr>
        <sz val="10"/>
        <color theme="1"/>
        <rFont val="Calibri Light"/>
      </rPr>
      <t xml:space="preserve">CH-01, Kubica К 2760 со стандартной коробкой и наличником телескоп;</t>
    </r>
  </si>
  <si>
    <t xml:space="preserve">Скрытая петля Kubica К 2760 OS, матовое золото</t>
  </si>
  <si>
    <r>
      <t>•</t>
    </r>
    <r>
      <rPr>
        <sz val="10"/>
        <color theme="1"/>
        <rFont val="Calibri Light"/>
      </rPr>
      <t xml:space="preserve">CH-01, Kubica К 2760, К 6360 38 с рекомендованными алюминиевыми профилями ;</t>
    </r>
  </si>
  <si>
    <t xml:space="preserve">Скрытая петля Kubica К 2760 BR, бронза</t>
  </si>
  <si>
    <r>
      <t>•</t>
    </r>
    <r>
      <rPr>
        <sz val="10"/>
        <color theme="1"/>
        <rFont val="Calibri Light"/>
      </rPr>
      <t xml:space="preserve">Скрытые петли Eclipse 3.0 со стандартной коробкой и наличником телескоп</t>
    </r>
  </si>
  <si>
    <r>
      <t>•</t>
    </r>
    <r>
      <rPr>
        <sz val="10"/>
        <color theme="1"/>
        <rFont val="Calibri Light"/>
      </rPr>
      <t xml:space="preserve">Скрытые петли Eclipse 3.0, ARCHIE 115х23-3D, Kubica К 2760 с компланарной коробкой.</t>
    </r>
  </si>
  <si>
    <t xml:space="preserve">Скрытая петля Kubica К 2760 BS, бронза состаренная</t>
  </si>
  <si>
    <t xml:space="preserve">Скрытая петля Kubica К 2760 BI, белый</t>
  </si>
  <si>
    <t xml:space="preserve">Скрытая петля Kubica К 2760 NO, черный</t>
  </si>
  <si>
    <t xml:space="preserve">Рис. 1 Угол открывания полотна в зависимости от варианта установки и модели петель.</t>
  </si>
  <si>
    <r>
      <t xml:space="preserve">Скрытая петля Kubica K 2780 </t>
    </r>
    <r>
      <rPr>
        <b/>
        <i/>
        <sz val="9"/>
        <rFont val="Calibri"/>
        <scheme val="minor"/>
      </rPr>
      <t xml:space="preserve">(80кг на 2 петли)</t>
    </r>
    <r>
      <rPr>
        <b/>
        <i/>
        <sz val="11"/>
        <rFont val="Calibri"/>
        <scheme val="minor"/>
      </rPr>
      <t xml:space="preserve"> с магнитными колпачками</t>
    </r>
  </si>
  <si>
    <t xml:space="preserve">Скрытая петля Kubica К 2780 CS, матовый хром</t>
  </si>
  <si>
    <t xml:space="preserve">Скрытая петля Kubica К 2780 NS, матовый никель</t>
  </si>
  <si>
    <t xml:space="preserve">Скрытая петля Kubica К 2780 OL, золото глянец</t>
  </si>
  <si>
    <t xml:space="preserve">Скрытая петля Kubica К 2780 OS, матовое золото</t>
  </si>
  <si>
    <t xml:space="preserve">Скрытая петля Kubica К 2780 BI, белый</t>
  </si>
  <si>
    <t xml:space="preserve">Скрытая петля Kubica К 2780 NO, черный</t>
  </si>
  <si>
    <t xml:space="preserve">Скрытая ассиметричная петля Kubica К 6360 38 СL, хром</t>
  </si>
  <si>
    <t xml:space="preserve">Скрытая ассиметричная петля Kubica К 6360 38 CS, матовый хром</t>
  </si>
  <si>
    <t xml:space="preserve">Скрытая ассиметричная петля Kubica К 6360 38 NS, матовый никель</t>
  </si>
  <si>
    <t xml:space="preserve">Скрытая ассиметричная петля Kubica К 6360 38 OL, золото глянец</t>
  </si>
  <si>
    <t xml:space="preserve">Скрытая ассиметричная петля Kubica К 6360 38 OS, золото матовое</t>
  </si>
  <si>
    <t xml:space="preserve">Скрытая ассиметричная петля Kubica К 6360 38 BR, бронза</t>
  </si>
  <si>
    <t xml:space="preserve">Скрытая ассиметричная петля Kubica К 6360 38 BI, белый</t>
  </si>
  <si>
    <t xml:space="preserve">Скрытая ассиметричная петля Kubica К 6360 38 NR, черный</t>
  </si>
  <si>
    <t xml:space="preserve">Скрытая петля CH-01 (60кг на 2 петли) TM Morelli (аналог К 2760)</t>
  </si>
  <si>
    <t xml:space="preserve">мат. сатин. золото</t>
  </si>
  <si>
    <t xml:space="preserve">Скрытая петля CH-01 SC, матовый хром</t>
  </si>
  <si>
    <t xml:space="preserve">Morelli (Китай)</t>
  </si>
  <si>
    <t xml:space="preserve">Скрытая петля CH-01 B, черный</t>
  </si>
  <si>
    <t xml:space="preserve">Скрытая петля CH-01 MSG, матовое сатинированное золото</t>
  </si>
  <si>
    <t xml:space="preserve">Скрытая петля CH-01 FTG, итальянское матовое золото</t>
  </si>
  <si>
    <t xml:space="preserve">Скрытая петля CH-02 (60кг на 2 петли) TM Morelli (аналог К 6360)</t>
  </si>
  <si>
    <t xml:space="preserve">итал. мат. золото</t>
  </si>
  <si>
    <t xml:space="preserve">Скрытая петля CH-02 SC, матовый хром</t>
  </si>
  <si>
    <t xml:space="preserve">Скрытая петля CH-02 B, черный</t>
  </si>
  <si>
    <t xml:space="preserve">Скрытая петля CH-02 MSG, матовое сатинированное золото</t>
  </si>
  <si>
    <t xml:space="preserve">Скрытая петля CH-02 FTG, итальянское матовое золото</t>
  </si>
  <si>
    <t xml:space="preserve">Петля карточная универсальная, 4 подшипника, т.2,5мм (сталь) TM FUARO</t>
  </si>
  <si>
    <t xml:space="preserve">Петля универсальная IN4400U WH (4BB 100x75x2,5) белый</t>
  </si>
  <si>
    <t xml:space="preserve">FUARO (Китай)</t>
  </si>
  <si>
    <t xml:space="preserve">Петля универсальная IN4400U BL (4BB 100x75x2,5) черный матовый</t>
  </si>
  <si>
    <t xml:space="preserve">Петля карточная универсальная, 4 подшипника, т.3мм (латунь) TM ARCHIE</t>
  </si>
  <si>
    <t xml:space="preserve">Петля карт. универс. без короны AO1O-C 1OOX7OX3-4BB-124, золото</t>
  </si>
  <si>
    <t xml:space="preserve">Петля карт. универс. без короны AO1O-C 1OOX7OX3-4BB-1U, матовая латунь</t>
  </si>
  <si>
    <t xml:space="preserve">Петля карт. универс. без короны AO1O-C 1OOX7OX3-4BB-131, хром</t>
  </si>
  <si>
    <t xml:space="preserve">Петля карт. универс. без короны AO1O-C 1OOX7OX3-4BB-132, матовый хром</t>
  </si>
  <si>
    <t xml:space="preserve">Петля карт. универс. без короны AO1O-C 1OOX7OX3-4BB-1B, античная бронза</t>
  </si>
  <si>
    <t xml:space="preserve">Петля карт. универс. без короны AO1O-C 1OOX7OX3-4BB-1HH, белый никель</t>
  </si>
  <si>
    <t xml:space="preserve">Петля карт. универс. без короны AO1O-C 1OOX7OX3-4BB-1BL, матовый черный</t>
  </si>
  <si>
    <t xml:space="preserve">Петля дверная универсальная GENESIS, размер L 101 х 77, до 40 кг на 2 петли</t>
  </si>
  <si>
    <t xml:space="preserve">GENESIS A030-G 4262, L 101 х 77 мм, BL.SILVER, черненое серебро</t>
  </si>
  <si>
    <t xml:space="preserve">GENESIS A030-G 4262, L 101 х 77 мм, S.GOLD, матовое золото</t>
  </si>
  <si>
    <t xml:space="preserve">GENESIS A030-G 4262, L 101 х 77 мм, ANT.COFFEE, античный кофе</t>
  </si>
  <si>
    <t xml:space="preserve">Защелка Гардиан Soft 1 М GRF, магнитная (WC) с ответной планкой, графит</t>
  </si>
  <si>
    <t xml:space="preserve">Защелка Гардиан Soft 1 M MG, магнитная (WC) с ответной планкой, матовое золото</t>
  </si>
  <si>
    <t xml:space="preserve">Защелка Гардиан Soft 1 M G24K, магнитная (WC) с ответной планкой, золото 24K</t>
  </si>
  <si>
    <t xml:space="preserve">Защелка Гардиан Soft 1 M MG24K, магнитная (WC) с ответной планкой, матовое золото 24K</t>
  </si>
  <si>
    <t xml:space="preserve">Защелка Гардиан Soft 11 М Ni, магнитная под цилиндр, с ответной планкой, никель</t>
  </si>
  <si>
    <t xml:space="preserve">Защелка Гардиан Soft 11 М S, магнитная под цилиндр, с ответной планкой, сатин</t>
  </si>
  <si>
    <t xml:space="preserve">Защелка Гардиан Soft 11 М MCR, магнитная под цилиндр, с ответной планкой, матовый хром</t>
  </si>
  <si>
    <t xml:space="preserve">Защелка Гардиан Soft 11 М WH, магнитная под цилиндр, с ответной планкой, белый матовый</t>
  </si>
  <si>
    <t xml:space="preserve">Защелка Гардиан Soft 11 М GRF, магнитная (WC) с ответной планкой, графит</t>
  </si>
  <si>
    <t xml:space="preserve">Защелка Гардиан Soft 11 М BL, магнитная под цилиндр, с ответной планкой, черный матовый</t>
  </si>
  <si>
    <t xml:space="preserve">Защелка Гардиан Soft 11 M BN, магнитная под цилиндр, с ответной планкой, черный никель</t>
  </si>
  <si>
    <t xml:space="preserve">Защелка Гардиан Soft 11 M G, магнитная под цилиндр, с ответной планкой, золото</t>
  </si>
  <si>
    <t xml:space="preserve">Защелка Гардиан Soft 11 M MG, магнитная под цилиндр, с ответной планкой, матовое золото</t>
  </si>
  <si>
    <t xml:space="preserve">Защелка Гардиан Soft 11 M G24K, магнитная под цилиндр, с ответной планкой, золото 24K</t>
  </si>
  <si>
    <t xml:space="preserve">Защелка Гардиан Soft 11 M MG24K, магнитная под цилиндр, с ответной планкой, матовое золото 24K</t>
  </si>
  <si>
    <t xml:space="preserve">Защелка Гардиан Soft 11 М AB, магнитная под цилиндр, с ответной планкой, античная бронза</t>
  </si>
  <si>
    <t xml:space="preserve">Защелка Гардиан Soft 11 М AC, магнитная под цилиндр, с ответной планкой, античная медь</t>
  </si>
  <si>
    <t xml:space="preserve">Защелка Гардиан Soft 1 P GRF, магнитная (WC) с ответной планкой, графит</t>
  </si>
  <si>
    <t xml:space="preserve">Защелка Гардиан Soft 1 P MG, механическая (WC) с ответной планкой, матовое золото</t>
  </si>
  <si>
    <t xml:space="preserve">Защелка Гардиан Soft 1 P G24K, механическая (WC) с ответной планкой, золото 24K</t>
  </si>
  <si>
    <t xml:space="preserve">Защелка Гардиан Soft 1 P MG24K, механическая (WC) с ответной планкой, матовое золото 24K</t>
  </si>
  <si>
    <t xml:space="preserve">Защелка Гардиан Soft 11 P Ni, механическая под цилиндр, с ответной планкой, никель</t>
  </si>
  <si>
    <t xml:space="preserve">Защелка Гардиан Soft 11 P S, механическая под цилиндр, с ответной планкой, сатин</t>
  </si>
  <si>
    <t xml:space="preserve">Защелка Гардиан Soft 11 P MCR, механическая под цилиндр, с ответной планкой, матовый хром</t>
  </si>
  <si>
    <t xml:space="preserve">Защелка Гардиан Soft 11 P WH, механическая под цилиндр, с ответной планкой, белый матовый</t>
  </si>
  <si>
    <t xml:space="preserve">Защелка Гардиан Soft 11 P BL, механическая под цилиндр, с ответной планкой, черный матовый</t>
  </si>
  <si>
    <t xml:space="preserve">Защелка Гардиан Soft 11 P GRF, магнитная (WC) с ответной планкой, графит</t>
  </si>
  <si>
    <t xml:space="preserve">Защелка Гардиан Soft 11 P BN, механическая под цилиндр, с ответной планкой, черный никель</t>
  </si>
  <si>
    <t xml:space="preserve">Защелка Гардиан Soft 11 P G, механическая под цилиндр, с ответной планкой, золото</t>
  </si>
  <si>
    <t xml:space="preserve">Защелка Гардиан Soft 11 P MG, механическая под цилиндр, с ответной планкой, матовое золото</t>
  </si>
  <si>
    <t xml:space="preserve">Защелка Гардиан Soft 11 P G24K, механическая под цилиндр, с ответной планкой, золото 24K</t>
  </si>
  <si>
    <t xml:space="preserve">Защелка Гардиан Soft 11 P MG24K, механическая под цилиндр, с ответной планкой, матовое золото 24K</t>
  </si>
  <si>
    <t xml:space="preserve">Защелка Гардиан Soft 11 P AB, механическая под цилиндр, с ответной планкой, античная бронза</t>
  </si>
  <si>
    <t xml:space="preserve">Защелка Гардиан Soft 11 P AC, механическая под цилиндр, с ответной планкой, античная медь</t>
  </si>
  <si>
    <t xml:space="preserve">B04102.50.03 защелка магнитная под завертку WC 96 мм Mediana Polaris XT с ответной планкой, латунь</t>
  </si>
  <si>
    <t xml:space="preserve">B04102.50.23 защелка магнитная под завертку WC 96 мм Mediana Polaris XT с ответной планкой, мат. латунь</t>
  </si>
  <si>
    <t xml:space="preserve">B04102.50.06 защелка магнитная под завертку WC 96 мм Mediana Polaris XT с ответной планкой, никель</t>
  </si>
  <si>
    <t xml:space="preserve">B04102.50.34 защелка магнитная под завертку WC 96 мм Mediana Polaris XT с ответной планкой, мат. хром</t>
  </si>
  <si>
    <t xml:space="preserve">B04102.50.12 защелка магнитная под завертку WC 96 мм Mediana Polaris XT с ответной планкой, античная бронза</t>
  </si>
  <si>
    <t xml:space="preserve">B04102.50.91 защелка магнитная под завертку WC 96 мм Mediana Polaris XT с ответной планкой, белый</t>
  </si>
  <si>
    <t xml:space="preserve">B04102.50.93 защелка магнитная под завертку WC 96 мм Mediana Polaris XT с ответной планкой, черный</t>
  </si>
  <si>
    <t xml:space="preserve">B04103.50.03 защелка магнитная под цилиндр 85 мм Mediana Polaris XT с ответной планкой, латунь</t>
  </si>
  <si>
    <t xml:space="preserve">B04103.50.23 защелка магнитная под цилиндр 85 мм Mediana Polaris XT с ответной планкой, мат. латунь</t>
  </si>
  <si>
    <t xml:space="preserve">B04103.50.06 защелка магнитная под цилиндр 85 мм Mediana Polaris XT с ответной планкой, никель</t>
  </si>
  <si>
    <t xml:space="preserve">B04103.50.34 защелка магнитная под цилиндр 85 мм Mediana Polaris XT с ответной планкой, матовый хром</t>
  </si>
  <si>
    <t xml:space="preserve">B04103.50.12 защелка магнитная под цилиндр 85 мм Mediana Polaris XT с ответной планкой, антич. бронза</t>
  </si>
  <si>
    <t xml:space="preserve">B04103.50.91 защелка магнитная под цилиндр 85 мм Mediana Polaris XT с ответной планкой, белый</t>
  </si>
  <si>
    <t xml:space="preserve">B04103.50.93 защелка магнитная под цилиндр 85 мм Mediana Polaris XT с ответной планкой, черный</t>
  </si>
  <si>
    <t>Цилиндры</t>
  </si>
  <si>
    <t xml:space="preserve">Цилиндры для полотен т. 38, 40 мм.</t>
  </si>
  <si>
    <t xml:space="preserve">Цилиндр ключ-ключ, 5 ключей (ТМ ADDEN BAU)</t>
  </si>
  <si>
    <t xml:space="preserve">ADDEN BAU</t>
  </si>
  <si>
    <t xml:space="preserve">цилиндр CYL 5-60 KEY GOLD, 30/30, ключ-ключ, золото</t>
  </si>
  <si>
    <t xml:space="preserve">цилиндр CYL 5-60 KEY BRONZE, 30/30, ключ-ключ, бронза</t>
  </si>
  <si>
    <t xml:space="preserve">цилиндр CYL 5-60 KEY CHROME, 30/30, ключ-ключ, хром</t>
  </si>
  <si>
    <t xml:space="preserve">цилиндр CYL 5-60 KEY BLACK, 30/30, ключ-ключ, черный</t>
  </si>
  <si>
    <t xml:space="preserve">Цилиндр ключ-вертушка, 5 ключей (ТМ ADDEN BAU)</t>
  </si>
  <si>
    <t xml:space="preserve">цилиндр CYL 5-60 KNOB GOLD, 30/30, ключ-вертушка, золото</t>
  </si>
  <si>
    <t xml:space="preserve">цилиндр CYL 5-60 KNOB BRONZE, 30/30, ключ-вертушка, бронза</t>
  </si>
  <si>
    <t xml:space="preserve">цилиндр CYL 5-60 KNOB CHROME, 30/30, ключ-вертушка, хром</t>
  </si>
  <si>
    <t xml:space="preserve">цилиндр CYL 5-60 KNOB BLACK, 30/30, ключ-вертушка, черный</t>
  </si>
  <si>
    <t xml:space="preserve">Цилиндры для полотен т. 41, 43 мм.</t>
  </si>
  <si>
    <t xml:space="preserve">Цилиндр 70 мм (35/35), ключ-ключ, 5 ключей (Morelli)</t>
  </si>
  <si>
    <t>Morelli</t>
  </si>
  <si>
    <t xml:space="preserve">Цилиндр HS 70C PG, 35/35, ключ-ключ, золото, перфорированный ключ</t>
  </si>
  <si>
    <t xml:space="preserve">Цилиндр HS 70C SN, 35/35, ключ-ключ, белый никель, перфорированный ключ</t>
  </si>
  <si>
    <t xml:space="preserve">Цилиндр 70C AB, 35/35, ключ-ключ, античная бронза</t>
  </si>
  <si>
    <t xml:space="preserve">Цилиндр HS 70C BL, 35/35, ключ-ключ, черный, перфорированный ключ</t>
  </si>
  <si>
    <t xml:space="preserve">Цилиндр 70 мм (35/35), ключ-вертушка, 5 ключей (Morelli)</t>
  </si>
  <si>
    <t xml:space="preserve">Цилиндр HS 70CK PG, 35/35, ключ-вертушка, золото, перфорированный ключ</t>
  </si>
  <si>
    <t xml:space="preserve">Цилиндр HS 70CK SN, 35/35, ключ-вертушка,  белый никель, перфорированный ключ</t>
  </si>
  <si>
    <t xml:space="preserve">Цилиндр 70CK AB, 35/35, ключ-вертушка, античная бронза</t>
  </si>
  <si>
    <t xml:space="preserve">Цилиндр HS 70CK BL, 35/35, ключ-вертушка, черный, перфорированный ключ</t>
  </si>
  <si>
    <t xml:space="preserve">Цилиндры для полотен наружнего открывания т. 50,3 мм (модель "Этерено") и полотен внутреннего открывания т. 50 мм со скрытым коробом</t>
  </si>
  <si>
    <t xml:space="preserve">Цилиндры AGB MOD 600 (30/40) Cтандартный цилиндр ключ-ключ (3 ключа)</t>
  </si>
  <si>
    <t>AGB</t>
  </si>
  <si>
    <t xml:space="preserve">C60301.25.35  стандартный цилиндр 30/40 ключ-ключ, латунь</t>
  </si>
  <si>
    <t xml:space="preserve">C60306.25.35  стандартный цилиндр 30/40 ключ-ключ, никель</t>
  </si>
  <si>
    <t xml:space="preserve">Цилиндры для полотен наружнего открывания т. 50,3 мм (модель "Этерено") со скрытым коробом</t>
  </si>
  <si>
    <t xml:space="preserve">Цилиндры AGB MOD 600 (30/40) Cтандартный цилиндр ключ-вертушка (3 ключа)</t>
  </si>
  <si>
    <t xml:space="preserve">AGB </t>
  </si>
  <si>
    <t xml:space="preserve">C62001.25.35  стандартный цилиндр 30/40 ключ-вертушка, латунь</t>
  </si>
  <si>
    <t xml:space="preserve">C62012.25.35  стандартный цилиндр 30/40 ключ-вертушка, античная бронза</t>
  </si>
  <si>
    <t xml:space="preserve">C62034.25.35  стандартный цилиндр 30/40 ключ-вертушка, матовый хром</t>
  </si>
  <si>
    <t xml:space="preserve">C62084.25.35 стандартный цилиндр 30/40 ключ-вертушка,черный</t>
  </si>
  <si>
    <t xml:space="preserve">Шпингалеты, дверные ограничители, автоматические пороги</t>
  </si>
  <si>
    <t xml:space="preserve">D00320.15.03 шпингалет для распашных дверей, латунь</t>
  </si>
  <si>
    <t xml:space="preserve">D00320.15.06 шпингалет для распашных дверей, никель</t>
  </si>
  <si>
    <t xml:space="preserve">D00320.15.12 шпингалет для распашных дверей, антич. бронза</t>
  </si>
  <si>
    <t xml:space="preserve">D00320.15.34 шпингалет для распашных дверей, матовый хром</t>
  </si>
  <si>
    <t xml:space="preserve">D00320.15.93  шпингалет для распашных дверей, черный</t>
  </si>
  <si>
    <r>
      <t xml:space="preserve">Дверной ограничитель МАГНИТНЫЙ. </t>
    </r>
    <r>
      <rPr>
        <i/>
        <sz val="11"/>
        <color indexed="2"/>
        <rFont val="Calibri"/>
        <scheme val="minor"/>
      </rPr>
      <t xml:space="preserve">ВРЕЗАЕТСЯ В ПОЛ (не подходит для теплых полов)</t>
    </r>
  </si>
  <si>
    <t xml:space="preserve">FNT0020 Упор магнитный автоматический скрытый FANTOM STANDART, прозрачный</t>
  </si>
  <si>
    <t xml:space="preserve">FNT0004 Упор магнитный автоматический скрытый FANTOM PREMIUM, латунь</t>
  </si>
  <si>
    <t xml:space="preserve">FNT0006 Упор магнитный автоматический скрытый FANTOM PREMIUM, белый</t>
  </si>
  <si>
    <t xml:space="preserve">FNT0007 Упор магнитный автоматический скрытый FANTOM PREMIUM, черный</t>
  </si>
  <si>
    <t xml:space="preserve">FNT0008 Упор магнитный автоматический скрытый FANTOM PREMIUM, хром</t>
  </si>
  <si>
    <t xml:space="preserve">FNT0009 Упор магнитный автоматический скрытый FANTOM PREMIUM, матовый хром</t>
  </si>
  <si>
    <r>
      <t xml:space="preserve">Дверной ограничитель МАГНИТНЫЙ. </t>
    </r>
    <r>
      <rPr>
        <i/>
        <sz val="11"/>
        <color indexed="2"/>
        <rFont val="Calibri"/>
        <scheme val="minor"/>
      </rPr>
      <t xml:space="preserve">ВРЕЗАЕТСЯ В ПОЛОТНО (подходит для теплых полов)</t>
    </r>
  </si>
  <si>
    <t xml:space="preserve">Stoppino Open Mod 2, серый</t>
  </si>
  <si>
    <t xml:space="preserve">Stoppino Open Mod 2, белый</t>
  </si>
  <si>
    <t xml:space="preserve">Stoppino Open Mod 2, черный</t>
  </si>
  <si>
    <t xml:space="preserve">Stoppino Open Mod 2, латунь </t>
  </si>
  <si>
    <t xml:space="preserve">Stoppino Open Mod 2, матовое золото (sahara)</t>
  </si>
  <si>
    <t xml:space="preserve">Дверной ограничитель напольный DS1</t>
  </si>
  <si>
    <t xml:space="preserve">DS1 CP Дверной ограничитель напольный, хром</t>
  </si>
  <si>
    <t xml:space="preserve">DS1 SC Дверной ограничитель напольный, матовый хром</t>
  </si>
  <si>
    <t xml:space="preserve">DS1 SN Дверной ограничитель напольный, никель</t>
  </si>
  <si>
    <t xml:space="preserve">DS1 BN Дверной ограничитель напольный, черный никель</t>
  </si>
  <si>
    <t xml:space="preserve">DS1 GP Дверной ограничитель напольный, золото</t>
  </si>
  <si>
    <t xml:space="preserve">DS1 SG Дверной ограничитель напольный, матовое золото</t>
  </si>
  <si>
    <t xml:space="preserve">DS1 AB Дверной ограничитель напольный, бронза</t>
  </si>
  <si>
    <t xml:space="preserve">DS1 COF Дверной ограничитель напольный, кофе</t>
  </si>
  <si>
    <t xml:space="preserve">DS1 BL Дверной ограничитель напольный, черный</t>
  </si>
  <si>
    <t xml:space="preserve">DS1 W Дверной ограничитель напольный, белый</t>
  </si>
  <si>
    <t xml:space="preserve">Дверной ограничитель напольный DS3</t>
  </si>
  <si>
    <t xml:space="preserve">DS3 CP Дверной ограничитель напольный, хром</t>
  </si>
  <si>
    <t xml:space="preserve">DS3 SC Дверной ограничитель напольный, матовый хром</t>
  </si>
  <si>
    <t xml:space="preserve">DS3 SN Дверной ограничитель напольный, никель</t>
  </si>
  <si>
    <t xml:space="preserve">DS3 BN Дверной ограничитель напольный, черный никель</t>
  </si>
  <si>
    <t xml:space="preserve">DS3 GP Дверной ограничитель напольный, золото</t>
  </si>
  <si>
    <t xml:space="preserve">DS3 SG Дверной ограничитель напольный, матовое золото</t>
  </si>
  <si>
    <t xml:space="preserve">DS3 AB Дверной ограничитель напольный, бронза</t>
  </si>
  <si>
    <t xml:space="preserve">DS3 COF Дверной ограничитель напольный, кофе</t>
  </si>
  <si>
    <t xml:space="preserve">DS3 BL Дверной ограничитель напольный, черный</t>
  </si>
  <si>
    <t xml:space="preserve">DS3 W Дверной ограничитель напольный, белый</t>
  </si>
  <si>
    <t xml:space="preserve">Дверной ограничитель настенный DS2</t>
  </si>
  <si>
    <t xml:space="preserve">DS2 CP Дверной ограничитель настенный, хром</t>
  </si>
  <si>
    <t xml:space="preserve">DS2 SC Дверной ограничитель настенный, матовый хром</t>
  </si>
  <si>
    <t xml:space="preserve">DS2 SN Дверной ограничитель настенный, никель</t>
  </si>
  <si>
    <t xml:space="preserve">DS2 BN Дверной ограничитель настенный, черный никель</t>
  </si>
  <si>
    <t xml:space="preserve">DS2 GP Дверной ограничитель настенный, золото</t>
  </si>
  <si>
    <t xml:space="preserve">DS2 SG Дверной ограничитель настенный, матовое золото</t>
  </si>
  <si>
    <t xml:space="preserve">DS2 AB Дверной ограничитель настенный, бронза</t>
  </si>
  <si>
    <t xml:space="preserve">DS2 COF Дверной ограничитель настенный, кофе</t>
  </si>
  <si>
    <t xml:space="preserve">Автоматический порог врезной SEAL PROFESSIONAL (600/700/800/900/1000)*</t>
  </si>
  <si>
    <t xml:space="preserve">* значение в скобках соответствует ширине полотна</t>
  </si>
  <si>
    <t xml:space="preserve">Фурнитура для раздвижных дверей</t>
  </si>
  <si>
    <r>
      <t xml:space="preserve">Ручки для раздвижных дверей </t>
    </r>
    <r>
      <rPr>
        <i/>
        <sz val="11"/>
        <color indexed="2"/>
        <rFont val="Calibri"/>
        <scheme val="minor"/>
      </rPr>
      <t xml:space="preserve">(поштучно, на одну сторону полотна)</t>
    </r>
  </si>
  <si>
    <t xml:space="preserve">Ручка для раздвижных дверей MHS150 SC, матовый хром</t>
  </si>
  <si>
    <t xml:space="preserve">Ручка для раздвижных дверей MHS150 SG, матовое золото</t>
  </si>
  <si>
    <t xml:space="preserve">Ручка для раздвижных дверей MHS150 AB, бронза</t>
  </si>
  <si>
    <t xml:space="preserve">Ручка для раздвижных дверей MHS150 SN, никель</t>
  </si>
  <si>
    <t xml:space="preserve">Ручка для раздвижных дверей MHS150 BN, черный никель</t>
  </si>
  <si>
    <t xml:space="preserve">Ручка для раздвижных дверей MHS150 BL, черный</t>
  </si>
  <si>
    <t xml:space="preserve">Ручка для раздвижных дверей MHS150 W, белый </t>
  </si>
  <si>
    <t xml:space="preserve">Комплект для раздвижных дверей (замок, ручки, сантехническая защелка)</t>
  </si>
  <si>
    <t xml:space="preserve">MHS150 WC SC Комплект для раздвиж. дверей (ручки, сантех. защелка), матовый хром</t>
  </si>
  <si>
    <t xml:space="preserve">MHS150 WC SG Комплект для раздвиж. дверей (ручки, сантех. защелка), матовое золото</t>
  </si>
  <si>
    <t xml:space="preserve">MHS150 WC AB Комплект для раздвиж. дверей (ручки, сантех. защелка), бронза</t>
  </si>
  <si>
    <t xml:space="preserve">Раздвижные системы для  одностворчатой двери</t>
  </si>
  <si>
    <r>
      <t xml:space="preserve">Комплект для одностворчатой двери от 600 (для высоты 1800мм) или 700 (для высоты 2100мм) до 1000мм, вес до 40кг
</t>
    </r>
    <r>
      <rPr>
        <b/>
        <sz val="10"/>
        <rFont val="Calibri"/>
        <scheme val="minor"/>
      </rPr>
      <t xml:space="preserve">без доводчика</t>
    </r>
    <r>
      <rPr>
        <sz val="10"/>
        <rFont val="Calibri"/>
        <scheme val="minor"/>
      </rPr>
      <t xml:space="preserve">:
ECO TRACK 1280/200       1шт.   (направляющий профиль 2м)
TRACK-B 10x10x10 1M     1шт. (нижняя направляющая 1м)
ART.127/D/V                    5шт. (уголок для настенного крепления направл. профиля)
SLIDING SET 1 40kg         1комп. (ролик 2шт., верхн. стопор 2шт., нижн. ограничитель 1шт.)</t>
    </r>
  </si>
  <si>
    <r>
      <t xml:space="preserve">Комплект для одностворчатой двери от 650 (для высоты не более 1950мм) или 700 (для высоты не более 2100мм) до 1100мм, вес 40-60кг, </t>
    </r>
    <r>
      <rPr>
        <b/>
        <sz val="10"/>
        <rFont val="Calibri"/>
        <scheme val="minor"/>
      </rPr>
      <t xml:space="preserve">с доводчиком</t>
    </r>
    <r>
      <rPr>
        <sz val="10"/>
        <rFont val="Calibri"/>
        <scheme val="minor"/>
      </rPr>
      <t xml:space="preserve">:
ECO TRACK 1280/200       1шт. (направляющий профиль 2м)
TRACK-B 13x13x13 1M     1шт. (нижняя направляющая 1м)
ART.127/D/V                    5шт. (уголок для настенного крепления направл. профиля)
SLIDING SET 2 40kg       1комп. (ролик 2 шт., верхний стопор 2шт., нижн. ограничитель 1шт., доводчик 2шт.)</t>
    </r>
  </si>
  <si>
    <r>
      <t xml:space="preserve">Комплект для одностворчатой двери от 740 (для высоты не более 2200мм) до 1100мм, вес 30-50кг, </t>
    </r>
    <r>
      <rPr>
        <b/>
        <sz val="10"/>
        <rFont val="Calibri"/>
        <scheme val="minor"/>
      </rPr>
      <t xml:space="preserve">с доводчиком</t>
    </r>
    <r>
      <rPr>
        <sz val="10"/>
        <rFont val="Calibri"/>
        <scheme val="minor"/>
      </rPr>
      <t xml:space="preserve">:
ECO TRACK 1280/200       1шт. (направляющий профиль 2м)
TRACK-B 13x13x13 1M     1шт. (нижняя направляющая 1м)
ART.127/D/V                    5шт. (уголок для настенного крепления направл. профиля)
SLIDING SET 3 40kg       1комп. (ролик 2 шт., верхний стопор 2шт., нижн. ограничитель 1шт., доводчик 2шт.)</t>
    </r>
  </si>
  <si>
    <r>
      <t xml:space="preserve">INVISIBLE-2 1100 </t>
    </r>
    <r>
      <rPr>
        <b/>
        <sz val="10"/>
        <color indexed="2"/>
        <rFont val="Calibri"/>
        <scheme val="minor"/>
      </rPr>
      <t xml:space="preserve">Скрытая </t>
    </r>
    <r>
      <rPr>
        <sz val="10"/>
        <rFont val="Calibri"/>
        <scheme val="minor"/>
      </rPr>
      <t xml:space="preserve">система для раздвижных дверей шириной </t>
    </r>
    <r>
      <rPr>
        <sz val="10"/>
        <color indexed="2"/>
        <rFont val="Calibri"/>
        <scheme val="minor"/>
      </rPr>
      <t>80-110</t>
    </r>
    <r>
      <rPr>
        <sz val="10"/>
        <rFont val="Calibri"/>
        <scheme val="minor"/>
      </rPr>
      <t xml:space="preserve"> см, </t>
    </r>
    <r>
      <rPr>
        <sz val="10"/>
        <color indexed="2"/>
        <rFont val="Calibri"/>
        <scheme val="minor"/>
      </rPr>
      <t xml:space="preserve">весом до 60</t>
    </r>
    <r>
      <rPr>
        <sz val="10"/>
        <rFont val="Calibri"/>
        <scheme val="minor"/>
      </rPr>
      <t xml:space="preserve"> кг (пр-во Италия)</t>
    </r>
  </si>
  <si>
    <r>
      <t xml:space="preserve">INVISIBLE-3 1200  </t>
    </r>
    <r>
      <rPr>
        <b/>
        <sz val="10"/>
        <color indexed="2"/>
        <rFont val="Calibri"/>
        <scheme val="minor"/>
      </rPr>
      <t xml:space="preserve">Скрытая </t>
    </r>
    <r>
      <rPr>
        <sz val="10"/>
        <rFont val="Calibri"/>
        <scheme val="minor"/>
      </rPr>
      <t xml:space="preserve">система для раздвижных дверей шириной </t>
    </r>
    <r>
      <rPr>
        <sz val="10"/>
        <color indexed="2"/>
        <rFont val="Calibri"/>
        <scheme val="minor"/>
      </rPr>
      <t>80-120</t>
    </r>
    <r>
      <rPr>
        <sz val="10"/>
        <rFont val="Calibri"/>
        <scheme val="minor"/>
      </rPr>
      <t xml:space="preserve"> см, </t>
    </r>
    <r>
      <rPr>
        <sz val="10"/>
        <color indexed="2"/>
        <rFont val="Calibri"/>
        <scheme val="minor"/>
      </rPr>
      <t xml:space="preserve">весом до 80</t>
    </r>
    <r>
      <rPr>
        <sz val="10"/>
        <rFont val="Calibri"/>
        <scheme val="minor"/>
      </rPr>
      <t xml:space="preserve"> кг  (пр-во Китай)</t>
    </r>
  </si>
  <si>
    <t xml:space="preserve">Раздвижные системы для двустворчатой двери</t>
  </si>
  <si>
    <r>
      <t xml:space="preserve">Комплект для двустворчатой двери от 1000 до 1500мм, </t>
    </r>
    <r>
      <rPr>
        <b/>
        <sz val="10"/>
        <rFont val="Calibri"/>
        <scheme val="minor"/>
      </rPr>
      <t xml:space="preserve">без доводчика</t>
    </r>
    <r>
      <rPr>
        <sz val="10"/>
        <rFont val="Calibri"/>
        <scheme val="minor"/>
      </rPr>
      <t xml:space="preserve">:
ECO TRACK 1280/300       1шт. (направляющий профиль 3м)
TRACK-B 10x10x10 1M     2шт. (нижняя направляющая 1м*2шт.)
ART.127/D/V                      7шт. (уголок для настенного крепления направл. профиля)
SLIDING SET 1 40kg          2комп. (ролик 4шт., верхн. стопор 4шт., нижн. ограничитель 2шт.)</t>
    </r>
  </si>
  <si>
    <r>
      <t xml:space="preserve">Комплект для двустворчатой двери от 1300 до 1460мм; ширина двери от 650 (для высоты не более 1950мм) или 700 (для высоты не более 2100мм) до 1100мм, вес 40-60кг, </t>
    </r>
    <r>
      <rPr>
        <b/>
        <sz val="10"/>
        <rFont val="Calibri"/>
        <scheme val="minor"/>
      </rPr>
      <t xml:space="preserve">с доводчиком</t>
    </r>
    <r>
      <rPr>
        <sz val="10"/>
        <rFont val="Calibri"/>
        <scheme val="minor"/>
      </rPr>
      <t xml:space="preserve">:
ECO TRACK 1280/300       1шт. (направляющий профиль 3м)
TRACK-B 13x13x13 1M     2шт. (нижняя направляющая 1м*2шт.)
ART.127/D/V                      7шт. (уголок для настенного крепления направл. профиля)
SLIDING SET 2 40kg      2комп. (ролик 4 шт., верхний стопор 4шт., нижн. ограничитель 2шт., доводчик 4шт.)</t>
    </r>
  </si>
  <si>
    <r>
      <t xml:space="preserve">Комплект для двустворчатой двери от 1480 до 1900мм; ширина двери от 740 (для высоты не более 2200мм) до 1100мм, вес 30-50кг, </t>
    </r>
    <r>
      <rPr>
        <b/>
        <sz val="10"/>
        <rFont val="Calibri"/>
        <scheme val="minor"/>
      </rPr>
      <t xml:space="preserve">с доводчиком</t>
    </r>
    <r>
      <rPr>
        <sz val="10"/>
        <rFont val="Calibri"/>
        <scheme val="minor"/>
      </rPr>
      <t xml:space="preserve">:
ECO TRACK 1280/300       1шт. (направляющий профиль 3м)
TRACK-B 13x13x13 1M     2шт. (нижняя направляющая 1м*2шт.)
ART.127/D/V                      7шт. (уголок для настенного крепления направл. профиля)
SLIDING SET 3 40kg       2комп. (ролик 4 шт., верхний стопор 4шт., нижн. ограничитель 2шт.,   доводчик 4шт.)</t>
    </r>
  </si>
  <si>
    <r>
      <t xml:space="preserve">Комплект для двустворчатой </t>
    </r>
    <r>
      <rPr>
        <b/>
        <sz val="10"/>
        <color indexed="2"/>
        <rFont val="Calibri"/>
        <scheme val="minor"/>
      </rPr>
      <t>синхронной</t>
    </r>
    <r>
      <rPr>
        <sz val="10"/>
        <rFont val="Calibri"/>
        <scheme val="minor"/>
      </rPr>
      <t xml:space="preserve"> двери от 1200 до 1600мм, обычный стопор, настенное крепление на уголки (ширина одного полотна от 600 (для высоты 1800мм) или 700 (для высоты 2100мм), вес до 40кг):
ECO TRACK 1280/300         1шт. (направляющий профиль 3м)
TRACK-B 10x10x10 1M       2шт (нижняя направляющая 1м*2шт.)
ART.127/D/V                      7шт. (уголок для настенного крепления направл. профиля)
SLIDING SET 1-SO 40kg     2шт. (ролик 4шт., верхн. стопор 4шт., нижн. ограничитель 2шт.)
SLIDING SET SO           1шт. (стопор с блоком 2шт., крепеж троса 2шт., трос 10м- 1шт.)</t>
    </r>
  </si>
  <si>
    <t xml:space="preserve">Гардиан Soft / Mediana Polaris XT</t>
  </si>
  <si>
    <t xml:space="preserve">Eclipse 3.0, 115х23-3D</t>
  </si>
  <si>
    <t xml:space="preserve">Kubica K 6360 38, К 2760, К 2780, K 2460</t>
  </si>
  <si>
    <t xml:space="preserve">SEAL PROFESSIONAL (Morelli)</t>
  </si>
  <si>
    <t xml:space="preserve">Раздвижная система</t>
  </si>
  <si>
    <r>
      <t xml:space="preserve">На одно полотно под раздвижную систему (</t>
    </r>
    <r>
      <rPr>
        <b/>
        <sz val="10"/>
        <rFont val="Calibri"/>
        <scheme val="minor"/>
      </rPr>
      <t xml:space="preserve">кроме системы INVISIBLE-2</t>
    </r>
    <r>
      <rPr>
        <sz val="10"/>
        <rFont val="Calibri"/>
        <scheme val="minor"/>
      </rPr>
      <t>)</t>
    </r>
  </si>
  <si>
    <t xml:space="preserve">ТОВАРЫ - МОСКВА </t>
  </si>
  <si>
    <t xml:space="preserve">фиксатор Венус  на круглой розетке, латунь</t>
  </si>
  <si>
    <t>5500</t>
  </si>
  <si>
    <t xml:space="preserve">фиксатор Венус на круглой розетке, матовая бронза</t>
  </si>
  <si>
    <t xml:space="preserve">фиксатор Венус на круглой розетке,черный</t>
  </si>
  <si>
    <t xml:space="preserve">фиксатор Венус на круглой розетке, хром</t>
  </si>
  <si>
    <t xml:space="preserve">фиксатор Венус на круглой розетке, матовый хром </t>
  </si>
  <si>
    <t>КВАДРО</t>
  </si>
  <si>
    <t xml:space="preserve">КВАДРО Ручка на квадратной розетке, матовый хром</t>
  </si>
  <si>
    <t>13300</t>
  </si>
  <si>
    <t xml:space="preserve">КВАДРО Ручка на квадратной розетке,  хром</t>
  </si>
  <si>
    <t xml:space="preserve">КВАДРО Ручка на квадратной розетке, черный</t>
  </si>
  <si>
    <r>
      <rPr>
        <b/>
        <sz val="11"/>
        <rFont val="Calibri"/>
      </rPr>
      <t xml:space="preserve">можно оформить заказать заказ на: Прайм 01 К, Прайм 02 К, Прайм 03 К, Прайм 04 К, Прайм 05 К. В связи с тем что ассортимент расширили, срок изготовления 35рабочих дней.
– Прайм на лучших условиях: (дополнительные скидки не распространяются)
1. Цена дверно</t>
    </r>
    <r>
      <rPr>
        <b/>
        <sz val="11"/>
        <rFont val="Calibri"/>
      </rPr>
      <t xml:space="preserve">го комплекта(полотно наличники , петли скрытые +защелка) – всего </t>
    </r>
    <r>
      <rPr>
        <b/>
        <sz val="18"/>
        <color indexed="2"/>
        <rFont val="Calibri"/>
      </rPr>
      <t>36800</t>
    </r>
    <r>
      <rPr>
        <b/>
        <sz val="11"/>
        <rFont val="Calibri"/>
      </rPr>
      <t xml:space="preserve"> руб.
 2. Высота 2100мм по цене 2000мм
 3. Срок изготовления – всего 35 рабочих дней
 4. Врезка фурнитуры – всего от 500 руб. за комплект
 5. Цвет фурнитуры - матовый хром / черный (</t>
    </r>
    <r>
      <rPr>
        <b/>
        <sz val="11"/>
        <color indexed="2"/>
        <rFont val="Calibri"/>
      </rPr>
      <t xml:space="preserve">считается по прайсу отдельно</t>
    </r>
    <r>
      <rPr>
        <b/>
        <sz val="11"/>
        <rFont val="Calibri"/>
      </rPr>
      <t xml:space="preserve"> : петли , ручки , защелки, фиксаторы)
 6. Отделка – все цвета складской программы + Ral / NCS(+3 рабочих дня)+10% к стоимости </t>
    </r>
  </si>
  <si>
    <t>02.12.2024г.</t>
  </si>
  <si>
    <t xml:space="preserve">168/211BIC ICE F17 WHITE SHINY ручка на квадратной розетке 55 mm, белый полированный</t>
  </si>
  <si>
    <t xml:space="preserve">168/211BIC ICE F43 ручка на квадратной розетке 55 mm, матовая бронза</t>
  </si>
  <si>
    <t xml:space="preserve">211BIC WC 55х55 F17 WHITE SHINY фиксатор WC 55х55mm на квадратной розетке, белый полированный</t>
  </si>
  <si>
    <t xml:space="preserve">211BIC WC 55х55 F43 фиксатор WC 55х55mm на квадратной розетке, матовая бронза</t>
  </si>
  <si>
    <t xml:space="preserve">211BIC cylinder 55х55 F17 WHITE SHINY накладка под евроцилиндр на квадратной розетке 55х55mm, пара,белый полированный</t>
  </si>
  <si>
    <t xml:space="preserve">211BIC cylinder 55х55 F43 накладка под евроцилиндр на квадратной розетке 55х55mm, пара, матовая бронза</t>
  </si>
  <si>
    <t xml:space="preserve">132C/201 ELLE F54 ручка на квадратной розетке, матовый никель</t>
  </si>
  <si>
    <t xml:space="preserve">Приостанавлен приём заказов на ручку ELLE в цвете матовый никель</t>
  </si>
  <si>
    <t xml:space="preserve">1355/201 FLAKE F15 ручка на квадратной розетке, антрацит</t>
  </si>
  <si>
    <t xml:space="preserve">1355/201 FLAKE F54 ручка на квадратной розетке, матовый никель</t>
  </si>
  <si>
    <t xml:space="preserve">1355/201 FLAKE NO ручка на квадратной розетке, черный</t>
  </si>
  <si>
    <t xml:space="preserve">201 WC F15 фиксатор WC на квадратной розетке, антрацит</t>
  </si>
  <si>
    <t xml:space="preserve">201 WC F54 фиксатор WC на квадратной розетке, матовый никель</t>
  </si>
  <si>
    <t xml:space="preserve">201 cylinder F15 накладка под евроцилиндр на квадратной розетке, пара, антрацит</t>
  </si>
  <si>
    <t xml:space="preserve">201 cylinder F54 накладка под евроцилиндр на квадратной розетке, пара, матовый никель</t>
  </si>
  <si>
    <t xml:space="preserve">1210/213 ORIGAMI F04 ручка на квадратной розетке, полированный хром</t>
  </si>
  <si>
    <t xml:space="preserve">1210/213 ORIGAMI F05 ручка на квадратной розетке, матовый хром</t>
  </si>
  <si>
    <t xml:space="preserve">Приостанавлен приём заказов на ручку</t>
  </si>
  <si>
    <t xml:space="preserve">1210/213 ORIGAMI F15 ручка на квадратной розетке, антрацит</t>
  </si>
  <si>
    <t xml:space="preserve">1210/213 ORIGAMI NO ручка на квадратной розетке, черный</t>
  </si>
  <si>
    <t xml:space="preserve">213 WC F04 фиксатор WC на квадратной розетке, полированный хром</t>
  </si>
  <si>
    <t xml:space="preserve">213 WC F05 фиксатор WC на квадратной розетке, матовый хром</t>
  </si>
  <si>
    <t xml:space="preserve">213 WC F15 фиксатор WC на квадратной розетке,антрацит</t>
  </si>
  <si>
    <t xml:space="preserve">213 WC NO фиксатор WC на квадратной розетке, черный</t>
  </si>
  <si>
    <t xml:space="preserve">213 cylinder F04 накладка под евроцилиндр на квадратной  розетке Filo, пара, полированный хром</t>
  </si>
  <si>
    <t xml:space="preserve">213 cylinder F05 накладка под евроцилиндр на квадратной  розетке Filo, пара, хром матовый</t>
  </si>
  <si>
    <t xml:space="preserve">213 cylinder F15 накладка под евроцилиндр на квадратной  розетке Filo, пара, антрацит</t>
  </si>
  <si>
    <t xml:space="preserve">213 cylinder NO накладка под евроцилиндр на квадратной  розетке Filo, пара, черный</t>
  </si>
  <si>
    <t>ADELE</t>
  </si>
  <si>
    <t xml:space="preserve">1239/208 ADELE F04 ручка на круглой розетке, полированный хром</t>
  </si>
  <si>
    <t xml:space="preserve">1239/208 ADELE F05 ручка на круглой розетке, матовый хром</t>
  </si>
  <si>
    <t xml:space="preserve">1239/208 ADELE F02O ручка на круглой розетке, матовая латунь</t>
  </si>
  <si>
    <t xml:space="preserve">1239/208 ADELE F43 ручка на круглой розетке, матовая бронза</t>
  </si>
  <si>
    <t xml:space="preserve">203 WC F04 фиксатор WC на круглой розетке, полированный хром</t>
  </si>
  <si>
    <t xml:space="preserve">203 WC F05 фиксатор WC на круглой розетке, матовый хром</t>
  </si>
  <si>
    <t xml:space="preserve">203 WC F20 фиксатор WC на круглой розетке, матовая латунь</t>
  </si>
  <si>
    <t xml:space="preserve">203 WC F43 фиксатор WC на круглой розетке, сатин.бронза</t>
  </si>
  <si>
    <t xml:space="preserve">203 cylinder F04 накладка под евроцилиндр на круглой розетке, пара, полированный хром</t>
  </si>
  <si>
    <t xml:space="preserve">203 cylinder F05 накладка под евроцилиндр на круглой розетке, пара, матовый хром</t>
  </si>
  <si>
    <t xml:space="preserve">203 cylinder F20 накладка под евроцилиндр на круглой розетке, пара, матовая латунь</t>
  </si>
  <si>
    <t xml:space="preserve">203 cylinder F43 накладка под евроцилиндр на круглой розетке, пара, сатин.бронза</t>
  </si>
  <si>
    <t xml:space="preserve">ROMANI ручка на круглой розетке, золото</t>
  </si>
  <si>
    <t xml:space="preserve">ROMANI ручка на круглой розетке, матовая бронза</t>
  </si>
  <si>
    <t xml:space="preserve"> (Италия)</t>
  </si>
  <si>
    <t xml:space="preserve">DROP ручка на круглой розетке, хром</t>
  </si>
  <si>
    <t xml:space="preserve">DROP ручка на круглой розетке, матовый хром</t>
  </si>
  <si>
    <t xml:space="preserve">DROP ручка на круглой розетке, золото</t>
  </si>
  <si>
    <t xml:space="preserve">DROP ручка на круглой розетке, матовая бронза</t>
  </si>
  <si>
    <t xml:space="preserve">DROP ручка на круглой розетке, черный</t>
  </si>
  <si>
    <t xml:space="preserve">0031 MOD 800 CROMO ручка на круглой розетке, хром</t>
  </si>
  <si>
    <t xml:space="preserve">0031 MOD 800 CR SAT ручка на круглой розетке, матовый хром</t>
  </si>
  <si>
    <t xml:space="preserve">0031 MOD 800 OLV ручка на круглой розетке, латунь</t>
  </si>
  <si>
    <t xml:space="preserve">0031 MOD 800 OGV YESTER ручка на круглой розетке, матовая бронза</t>
  </si>
  <si>
    <t xml:space="preserve">0037C6R фиксатор WC KNOB GROSSO на круглой розетке, хром</t>
  </si>
  <si>
    <t xml:space="preserve">0037P6R  фиксатор WC KNOB GROSSO на круглой розетке, матовый хром</t>
  </si>
  <si>
    <t xml:space="preserve">0037L6R фиксатор WC KNOB GROSSO на круглой розетке, золото</t>
  </si>
  <si>
    <t xml:space="preserve">0037GY6R фиксатор WC KNOB GROSSO на круглой розетке, матовая бронза</t>
  </si>
  <si>
    <t xml:space="preserve">0037NO6R фиксатор WC KNOB GROSSO на круглой розетке, черный</t>
  </si>
  <si>
    <t xml:space="preserve">8BFYC накладка под евроцилиндр YALE ESCUTCHEON на круглой розетке, хром</t>
  </si>
  <si>
    <t xml:space="preserve">8BFYP накладка под евроцилиндр YALE ESCUTCHEON на круглой розетке, матовый хром</t>
  </si>
  <si>
    <t xml:space="preserve">8BFYL накладка под евроцилиндр YALE ESCUTCHEON на круглой розетке, золото</t>
  </si>
  <si>
    <t xml:space="preserve">8BFYGY накладка под евроцилиндр YALE ESCUTCHEON на круглой розетке, матовая бронза</t>
  </si>
  <si>
    <t xml:space="preserve">8BFYNO накладка под евроцилиндр YALE ESCUTCHEON на круглой розетке, черный</t>
  </si>
  <si>
    <t xml:space="preserve">1028/261 TASHA F04 ручка на круглой розетке, полированный хром</t>
  </si>
  <si>
    <t xml:space="preserve">1028/261 TASHA F20  ручка на круглой розетке, матовый никель</t>
  </si>
  <si>
    <t xml:space="preserve">1028/261 TASHA F43 ручка на круглой розетке, сатин.бронза</t>
  </si>
  <si>
    <t xml:space="preserve">1028P/261 TASHA F04 ручка на круглой розетке, белая керамика, полированный хром</t>
  </si>
  <si>
    <t xml:space="preserve">261 WC F04 FIMET фиксатор WC, полированный хром</t>
  </si>
  <si>
    <t xml:space="preserve">261 WC F20 FIMET фиксатор WC, матовый никель</t>
  </si>
  <si>
    <t xml:space="preserve">261 WC F43 FIMET фиксатор WC, матовая бронза</t>
  </si>
  <si>
    <t xml:space="preserve">261 cylinder F04 FIMET накладка под евроцилиндр, пара, полированный хром</t>
  </si>
  <si>
    <t xml:space="preserve">261 cylinder F20 FIMET накладка под евроцилиндр, пара, никель матовый</t>
  </si>
  <si>
    <t xml:space="preserve">261 cylinder F43 FIMET накладка под евроцилиндр, пара, матовая бронза</t>
  </si>
  <si>
    <t xml:space="preserve">выведены из ассортимента</t>
  </si>
  <si>
    <t xml:space="preserve">2831 PATRIZIO OGV ручка на круглой розетке, бронза</t>
  </si>
  <si>
    <t xml:space="preserve">2831L8FC50SB PATRIZIO ручка на круглой розетке, латунь</t>
  </si>
  <si>
    <t xml:space="preserve">0037L6R  WC KNOB GROSSO фиксатор WC на круглой розетке, латунь</t>
  </si>
  <si>
    <t xml:space="preserve">0037GY6R WC KNOB GROSSO фиксатор WC на круглой розетке, матовая бронза</t>
  </si>
  <si>
    <t xml:space="preserve">8BFYL YALE ESCUTCHEON накладка под евроцилиндр на круглой розетке, латунь</t>
  </si>
  <si>
    <t xml:space="preserve">8BFYGY YALE ESCUTCHEON накладка под евроцилиндр на круглой розетке, матовая бронза</t>
  </si>
  <si>
    <t>LADY</t>
  </si>
  <si>
    <r>
      <t xml:space="preserve">148/231C LADY F01 ручка на </t>
    </r>
    <r>
      <rPr>
        <sz val="11"/>
        <rFont val="Calibri"/>
        <scheme val="minor"/>
      </rPr>
      <t xml:space="preserve">круглой </t>
    </r>
    <r>
      <rPr>
        <sz val="11"/>
        <rFont val="Calibri"/>
        <scheme val="minor"/>
      </rPr>
      <t xml:space="preserve">розетке, золото полиров., бежевая керамика, золотые полоски</t>
    </r>
  </si>
  <si>
    <r>
      <t xml:space="preserve">148/231C LADY F04 ручка на </t>
    </r>
    <r>
      <rPr>
        <sz val="11"/>
        <rFont val="Calibri"/>
        <scheme val="minor"/>
      </rPr>
      <t xml:space="preserve">круглой </t>
    </r>
    <r>
      <rPr>
        <sz val="11"/>
        <rFont val="Calibri"/>
        <scheme val="minor"/>
      </rPr>
      <t xml:space="preserve">розетке, хром полиров., белая керамика, серебристые полоски</t>
    </r>
  </si>
  <si>
    <t xml:space="preserve">148/231C LADY F43 ручка на круглой розетке, сатин.бронза, бежевая керамика, черные полоски</t>
  </si>
  <si>
    <t xml:space="preserve">231C WC F01 фиксатор WC на круглой розетке, латунь полированная</t>
  </si>
  <si>
    <t xml:space="preserve">231C WC F04 фиксатор WC на круглой розетке, хром полированный</t>
  </si>
  <si>
    <t xml:space="preserve">231C WC F43 фиксатор WC на круглой розетке, сатин бронза</t>
  </si>
  <si>
    <t xml:space="preserve">231C cylinder F01 накладка под евроцилиндр на круглой розетке, латунь полированная, пара</t>
  </si>
  <si>
    <t xml:space="preserve">231C cylinder F04 накладка под евроцилиндр на круглой розетке, хром полированный, пара</t>
  </si>
  <si>
    <t xml:space="preserve">231C cylinder F43 накладка под евроцилиндр на круглой розетке, сатин.бронза, пара</t>
  </si>
  <si>
    <t xml:space="preserve">ручка на планке GENESIS ACANTO BL. SILVER (CL), черненое серебро, с вырезом под евро-цилиндр </t>
  </si>
  <si>
    <t xml:space="preserve">снижение цены</t>
  </si>
  <si>
    <t xml:space="preserve">Скрытая петля CH-01 (60кг на 2 петли) TM Morelli</t>
  </si>
  <si>
    <r>
      <rPr>
        <b/>
        <sz val="14"/>
        <color indexed="2"/>
        <rFont val="Calibri"/>
        <scheme val="minor"/>
      </rPr>
      <t xml:space="preserve">ТОЛЬКО ДЛЯ ДВЕРЕЙ ВО </t>
    </r>
    <r>
      <rPr>
        <b/>
        <sz val="11"/>
        <rFont val="Calibri"/>
        <scheme val="minor"/>
      </rPr>
      <t xml:space="preserve">(внутренее открывание) Скрытая ассиметричная петля под систему Инвизибл Kubica K 6360 38</t>
    </r>
    <r>
      <rPr>
        <b/>
        <sz val="9.5"/>
        <rFont val="Calibri"/>
        <scheme val="minor"/>
      </rPr>
      <t xml:space="preserve"> (60кг на 2 петли)</t>
    </r>
  </si>
  <si>
    <r>
      <rPr>
        <b/>
        <i/>
        <sz val="11"/>
        <rFont val="Calibri"/>
        <scheme val="minor"/>
      </rPr>
      <t xml:space="preserve">Скрытая петля Kubica K 2760 </t>
    </r>
    <r>
      <rPr>
        <b/>
        <i/>
        <sz val="9"/>
        <rFont val="Calibri"/>
        <scheme val="minor"/>
      </rPr>
      <t xml:space="preserve">(60кг на 2 петли)</t>
    </r>
  </si>
  <si>
    <r>
      <t xml:space="preserve">курс </t>
    </r>
    <r>
      <rPr>
        <b/>
        <sz val="11"/>
        <color theme="1"/>
        <rFont val="Calibri"/>
        <scheme val="minor"/>
      </rPr>
      <t>доллара</t>
    </r>
    <r>
      <rPr>
        <sz val="11"/>
        <color theme="1"/>
        <rFont val="Calibri"/>
        <scheme val="minor"/>
      </rPr>
      <t>*</t>
    </r>
  </si>
  <si>
    <t xml:space="preserve">Защелка Morelli магнитная под фиксатор (WC)</t>
  </si>
  <si>
    <t xml:space="preserve">M1895 MSG Защелка магнитная под фиксатор (WC) с ответной планкой, матовое золото</t>
  </si>
  <si>
    <t xml:space="preserve">M1895 PG Защелка магнитная под фиксатор (WC) с ответной планкой, золото</t>
  </si>
  <si>
    <t xml:space="preserve">M1895 AB Защелка магнитная под фиксатор (WC) с ответной планкой, античная бронза</t>
  </si>
  <si>
    <t xml:space="preserve">Защелка Morelli магнитная под цилиндр</t>
  </si>
  <si>
    <t xml:space="preserve">M1885 MSG Защелка магнитная под цилиндр с ответной планкой, матовое золото</t>
  </si>
  <si>
    <t xml:space="preserve">M1885 PG Защелка магнитная под цилиндр с ответной планкой, золото</t>
  </si>
  <si>
    <t xml:space="preserve">M1885 AB Защелка магнитная под цилиндр с ответной планкой, античная бронза</t>
  </si>
  <si>
    <t xml:space="preserve">1895P MSG Защелка механическая под фиксатор (WC) с ответной планкой, матовое золото</t>
  </si>
  <si>
    <t xml:space="preserve">1895P PG Защелка механическая под фиксатор (WC) с ответной планкой, золото</t>
  </si>
  <si>
    <t xml:space="preserve">1895P AB Защелка механическая под фиксатор (WC) с ответной планкой, античная бронза</t>
  </si>
  <si>
    <t xml:space="preserve">Защелка Morelli механическая под цилиндр</t>
  </si>
  <si>
    <t xml:space="preserve">1885P MSG Защелка механическая под цилиндр с ответной планкой, матовое золото</t>
  </si>
  <si>
    <t xml:space="preserve">1885P PG Защелка механическая под цилиндр с ответной планкой, золото</t>
  </si>
  <si>
    <t xml:space="preserve">1885P AB Защелка механическая под цилиндр с ответной планкой, античная бронза</t>
  </si>
  <si>
    <t xml:space="preserve">Дверной ограничитель магнитный</t>
  </si>
  <si>
    <r>
      <t xml:space="preserve">Комплект для одностворчатой двери от 650 (для высоты не более 1950мм) или 700 (для высоты не более 2100мм) до 1100мм, вес 40-60кг, </t>
    </r>
    <r>
      <rPr>
        <b/>
        <sz val="10"/>
        <rFont val="Calibri"/>
        <scheme val="minor"/>
      </rPr>
      <t xml:space="preserve">с доводчиком</t>
    </r>
    <r>
      <rPr>
        <sz val="10"/>
        <rFont val="Calibri"/>
        <scheme val="minor"/>
      </rPr>
      <t xml:space="preserve">:
ECO TRACK 1280/200       1шт. (направляющий профиль 2м)
TRACK-B 13x13x13 1M     1шт. (нижняя направляющая 1м)
ART.127/D/V                      5шт. (уголок для настенного крепления направл. профиля)
SLIDING SET 2 40kg       1комп. (ролик 2 шт., верхний стопор 2шт., нижн. ограничитель 1шт., доводчик 2шт.)</t>
    </r>
  </si>
  <si>
    <r>
      <t xml:space="preserve">Комплект для одностворчатой двери от 740 (для высоты не более 2200мм) до 1100мм, вес 30-50кг, </t>
    </r>
    <r>
      <rPr>
        <b/>
        <sz val="10"/>
        <rFont val="Calibri"/>
        <scheme val="minor"/>
      </rPr>
      <t xml:space="preserve">с доводчиком</t>
    </r>
    <r>
      <rPr>
        <sz val="10"/>
        <rFont val="Calibri"/>
        <scheme val="minor"/>
      </rPr>
      <t xml:space="preserve">:
ECO TRACK 1280/200       1шт. (направляющий профиль 2м)
TRACK-B 13x13x13 1M     1шт. (нижняя направляющая 1м)
ART.127/D/V                      5шт. (уголок для настенного крепления направл. профиля)
SLIDING SET 3 40kg       1комп. (ролик 2 шт., верхний стопор 2шт., нижн. ограничитель 1шт., доводчик 2шт.)</t>
    </r>
  </si>
  <si>
    <r>
      <t xml:space="preserve">INVISIBLE-2 1100 </t>
    </r>
    <r>
      <rPr>
        <b/>
        <sz val="10"/>
        <color indexed="2"/>
        <rFont val="Calibri"/>
        <scheme val="minor"/>
      </rPr>
      <t xml:space="preserve">Скрытая </t>
    </r>
    <r>
      <rPr>
        <sz val="10"/>
        <rFont val="Calibri"/>
        <scheme val="minor"/>
      </rPr>
      <t xml:space="preserve">система для раздвижных дверей шириной 80-110 см, </t>
    </r>
    <r>
      <rPr>
        <sz val="10"/>
        <color indexed="2"/>
        <rFont val="Calibri"/>
        <scheme val="minor"/>
      </rPr>
      <t xml:space="preserve">весом до 60</t>
    </r>
    <r>
      <rPr>
        <sz val="10"/>
        <rFont val="Calibri"/>
        <scheme val="minor"/>
      </rPr>
      <t xml:space="preserve"> кг.</t>
    </r>
  </si>
  <si>
    <r>
      <t xml:space="preserve">Комплект для двустворчатой двери от 1480 до 1500мм; ширина двери от 740 (для высоты не более 2200мм) до 1100мм, вес 30-50кг, </t>
    </r>
    <r>
      <rPr>
        <b/>
        <sz val="10"/>
        <rFont val="Calibri"/>
        <scheme val="minor"/>
      </rPr>
      <t xml:space="preserve">с доводчиком</t>
    </r>
    <r>
      <rPr>
        <sz val="10"/>
        <rFont val="Calibri"/>
        <scheme val="minor"/>
      </rPr>
      <t xml:space="preserve">:
ECO TRACK 1280/300       1шт. (направляющий профиль 3м)
TRACK-B 13x13x13 1M     2шт. (нижняя направляющая 1м*2шт.)
ART.127/D/V                      7шт. (уголок для настенного крепления направл. профиля)
SLIDING SET 3 40kg       2комп. (ролик 4 шт., верхний стопор 4шт., нижн. ограничитель 2шт.,   доводчик 4шт.)</t>
    </r>
  </si>
  <si>
    <t>Стабилизатор</t>
  </si>
  <si>
    <r>
      <t xml:space="preserve">Устройство вертикальной стабилизации, </t>
    </r>
    <r>
      <rPr>
        <b/>
        <sz val="10"/>
        <rFont val="Calibri"/>
        <scheme val="minor"/>
      </rPr>
      <t xml:space="preserve">комплект на одно полотно</t>
    </r>
  </si>
  <si>
    <t>2900</t>
  </si>
  <si>
    <t>8700</t>
  </si>
  <si>
    <t xml:space="preserve">Электронная ручка </t>
  </si>
  <si>
    <t xml:space="preserve">Электронная ручка Dircode Smart Handle SH7</t>
  </si>
  <si>
    <t xml:space="preserve">ООО "КУРС" </t>
  </si>
  <si>
    <t xml:space="preserve">SO1O 9699</t>
  </si>
  <si>
    <t xml:space="preserve">SO1O 96ACF</t>
  </si>
  <si>
    <t xml:space="preserve">SO1O 47HH</t>
  </si>
  <si>
    <t xml:space="preserve">SO1O 47II</t>
  </si>
  <si>
    <t xml:space="preserve">Esta 130 M.BLACK S040 13099 ручка на квадратной розетке, матовый черный</t>
  </si>
  <si>
    <t xml:space="preserve">Vivo S040 7299 </t>
  </si>
  <si>
    <t xml:space="preserve">Vivo S040 72CC </t>
  </si>
  <si>
    <t xml:space="preserve">ручка на квадратной розетке, хром</t>
  </si>
  <si>
    <t xml:space="preserve">OL-C 9 </t>
  </si>
  <si>
    <t xml:space="preserve">OL-C C </t>
  </si>
  <si>
    <t xml:space="preserve">CL-C 9 </t>
  </si>
  <si>
    <t xml:space="preserve">накладка под евроцилиндр на квадратной розетке, пара, матовый хром</t>
  </si>
  <si>
    <t xml:space="preserve">CL-C C </t>
  </si>
  <si>
    <t xml:space="preserve">накладка под евроцилиндр на квадратной розетке, пара, хром</t>
  </si>
  <si>
    <t xml:space="preserve">CL-C BL</t>
  </si>
  <si>
    <t xml:space="preserve"> накладка на евроцилиндр на квадратной розетке, пара, матовый черный</t>
  </si>
  <si>
    <t>STICK</t>
  </si>
  <si>
    <t xml:space="preserve">STICK S.CHROME</t>
  </si>
  <si>
    <t xml:space="preserve"> ручка на квадратной розетке, матовый хром</t>
  </si>
  <si>
    <t xml:space="preserve">STICK M.BLACK </t>
  </si>
  <si>
    <t xml:space="preserve">ручка на квадратной розетке, матовый черный</t>
  </si>
  <si>
    <t xml:space="preserve">OL-C S.CHROME </t>
  </si>
  <si>
    <t xml:space="preserve">OL-C M.BLACK</t>
  </si>
  <si>
    <t xml:space="preserve"> фиксатор WC, матовый черный</t>
  </si>
  <si>
    <t xml:space="preserve">CL-C S.CHROME </t>
  </si>
  <si>
    <t xml:space="preserve">CL-C M.BLACK </t>
  </si>
  <si>
    <t>=ОКРУГЛ((Лист1!J8*117)+(Лист1!J8*117)*80%;-2)</t>
  </si>
  <si>
    <t>=Лист1!</t>
  </si>
  <si>
    <t xml:space="preserve">SHUTTLE CSA</t>
  </si>
  <si>
    <t xml:space="preserve">ручка со скрытым основанием, матовый хром</t>
  </si>
  <si>
    <t xml:space="preserve"> SHUTTLE NERO </t>
  </si>
  <si>
    <t xml:space="preserve">ручка со скрытым основанием, черный</t>
  </si>
  <si>
    <t xml:space="preserve">SHUTTLE BIA </t>
  </si>
  <si>
    <t xml:space="preserve">ручка со скрытым основанием, белый</t>
  </si>
  <si>
    <t xml:space="preserve">SHUTTLE CAFFE </t>
  </si>
  <si>
    <t xml:space="preserve">ручка со скрытым основанием, кофе</t>
  </si>
  <si>
    <t xml:space="preserve">SHUTTLE ANT </t>
  </si>
  <si>
    <t xml:space="preserve">ручка со скрытым основанием, антрацит</t>
  </si>
  <si>
    <t xml:space="preserve"> LUX-WC-SH CSA</t>
  </si>
  <si>
    <t xml:space="preserve">LUX-WC-SH NERO</t>
  </si>
  <si>
    <t xml:space="preserve"> фиксатор WC, черный</t>
  </si>
  <si>
    <t xml:space="preserve">LUX-WC-SH BIA </t>
  </si>
  <si>
    <t xml:space="preserve">фиксатор WC, белый</t>
  </si>
  <si>
    <t xml:space="preserve">LUX-WC-SH CAFFE </t>
  </si>
  <si>
    <t xml:space="preserve">фиксатор WC, кофе</t>
  </si>
  <si>
    <t xml:space="preserve">LUX-WC-SH ANT </t>
  </si>
  <si>
    <t xml:space="preserve">LUX-WC-R CSA фиксатор WC на круглой розетке, матовый хром</t>
  </si>
  <si>
    <t xml:space="preserve">LUX-WC-R NERO фиксатор WC на круглой розетке, черный</t>
  </si>
  <si>
    <t xml:space="preserve">LUX-WC-R BIA фиксатор WC на круглой розетке, белый</t>
  </si>
  <si>
    <t xml:space="preserve">LUX-WC-R CAFFE фиксатор WC на круглой розетке, кофе</t>
  </si>
  <si>
    <t xml:space="preserve">LUX-WC-R ANT фиксатор WC на круглой розетке, антрацит</t>
  </si>
  <si>
    <t xml:space="preserve">LUX-KH-R CSA накладка под евроцилиндр на круглой розетке, пара, матовый хром</t>
  </si>
  <si>
    <t xml:space="preserve">LUX-KH-R NERO накладка под евроцилиндр на круглой розетке, пара, черный</t>
  </si>
  <si>
    <t xml:space="preserve">LUX-KH-R BIA накладка под евроцилиндр на круглой розетке, пара, белый</t>
  </si>
  <si>
    <t xml:space="preserve">LUX-KH-R CAFFE накладка под евроцилиндр на круглой розетке, пара, кофе</t>
  </si>
  <si>
    <t xml:space="preserve">LUX-KH-R ANT накладка под евроцилиндр на круглой розетке, пара, антрацит</t>
  </si>
  <si>
    <t xml:space="preserve">ROMANI </t>
  </si>
  <si>
    <t xml:space="preserve">MP2002R850NBC CERNOBBIO </t>
  </si>
  <si>
    <t xml:space="preserve">ручка на круглой розетке, хром</t>
  </si>
  <si>
    <t xml:space="preserve">MP2002R850NBP CERNOBBIO </t>
  </si>
  <si>
    <t xml:space="preserve">ручка на круглой розетке, матовый хром</t>
  </si>
  <si>
    <t xml:space="preserve">MP2002R850NBL CERNOBBIO</t>
  </si>
  <si>
    <t xml:space="preserve"> ручка на круглой розетке, золото</t>
  </si>
  <si>
    <t xml:space="preserve">MP2002R850NBGY CERNOBBIO  бронза</t>
  </si>
  <si>
    <t xml:space="preserve">ручка на круглой розетке, матовая</t>
  </si>
  <si>
    <t xml:space="preserve">168/243 ICE F NO</t>
  </si>
  <si>
    <t xml:space="preserve">ручка на минимальной розетке, черный </t>
  </si>
  <si>
    <t xml:space="preserve">243 WC F NO</t>
  </si>
  <si>
    <t xml:space="preserve">фиксатор WC на квадратной минимальной розетке,черный </t>
  </si>
  <si>
    <t xml:space="preserve">243 cylinder F NO</t>
  </si>
  <si>
    <t xml:space="preserve">накладка под евроцилиндр на квадратной минимальной розетке, черный </t>
  </si>
  <si>
    <t xml:space="preserve">1239/208 ADELE F04</t>
  </si>
  <si>
    <t xml:space="preserve"> ручка на круглой розетке, полированный хром</t>
  </si>
  <si>
    <t xml:space="preserve">1239/208 ADELE F05 </t>
  </si>
  <si>
    <t>0</t>
  </si>
  <si>
    <t xml:space="preserve">1239/208 ADELE F02O </t>
  </si>
  <si>
    <t xml:space="preserve"> ручка на круглой розетке, матовая латунь</t>
  </si>
  <si>
    <t xml:space="preserve">1239/208 ADELE F43 </t>
  </si>
  <si>
    <t xml:space="preserve">ручка на круглой розетке, матовая бронза</t>
  </si>
  <si>
    <t>5100</t>
  </si>
  <si>
    <t xml:space="preserve">7221 C8FCSB</t>
  </si>
  <si>
    <t xml:space="preserve">TECHNO GRIP ручка на розетке, хром</t>
  </si>
  <si>
    <t xml:space="preserve">7221 CS8FCSB</t>
  </si>
  <si>
    <t xml:space="preserve">TECHNO GRIP ручка на розетке, матовый хром</t>
  </si>
  <si>
    <t xml:space="preserve">7221 L8FCSB</t>
  </si>
  <si>
    <t xml:space="preserve">TECHNO GRIP ручка на розетке, полированная латунь</t>
  </si>
  <si>
    <t xml:space="preserve">7221 GY8FCSB</t>
  </si>
  <si>
    <t xml:space="preserve">TECHNO GRIP ручка на розетке, матовая бронза</t>
  </si>
  <si>
    <t xml:space="preserve">7221 NO8FCSB</t>
  </si>
  <si>
    <t xml:space="preserve">TECHNO GRIP ручка на розетке, матовый черный</t>
  </si>
  <si>
    <t xml:space="preserve">0037 WCR CROMO </t>
  </si>
  <si>
    <t xml:space="preserve">0037 WCR CR SAT </t>
  </si>
  <si>
    <t xml:space="preserve"> фиксатор WC, матовый хром</t>
  </si>
  <si>
    <t xml:space="preserve"> фиксатор WC, латунь</t>
  </si>
  <si>
    <t xml:space="preserve">0037 WCR OGV YESTER </t>
  </si>
  <si>
    <t xml:space="preserve">0037 WCR BLACK</t>
  </si>
  <si>
    <t xml:space="preserve"> накладка под евроцилиндр, хром</t>
  </si>
  <si>
    <t xml:space="preserve"> накладка под евроцилиндр, латунь</t>
  </si>
  <si>
    <t xml:space="preserve"> накладка под евроцилиндр, античная бронза</t>
  </si>
  <si>
    <t xml:space="preserve">8 BFY BLACK </t>
  </si>
  <si>
    <t xml:space="preserve">накладка под евроцилиндр, черный</t>
  </si>
  <si>
    <t xml:space="preserve">148/231C LADY F01 </t>
  </si>
  <si>
    <t xml:space="preserve">ручка на круглой розетке, латунь</t>
  </si>
  <si>
    <t xml:space="preserve">148/231C LADY F04</t>
  </si>
  <si>
    <t xml:space="preserve">148/231C LADY F43 </t>
  </si>
  <si>
    <t xml:space="preserve">ручка на круглой розетке, сатин.бронза</t>
  </si>
  <si>
    <t xml:space="preserve">115х23-3D-M. CHROME</t>
  </si>
  <si>
    <t xml:space="preserve">скрытая петля с 3D регулировкой, универсальная, матовый хром</t>
  </si>
  <si>
    <t>115х23-3D-BLACK</t>
  </si>
  <si>
    <t xml:space="preserve">скрытая петля с 3D регулировкой, универсальная, черный матовый</t>
  </si>
  <si>
    <t xml:space="preserve">K 2760 CL</t>
  </si>
  <si>
    <t xml:space="preserve">Скрытая петля Kubica К 2760 NS, хром глянец</t>
  </si>
  <si>
    <t>460</t>
  </si>
  <si>
    <t xml:space="preserve">M1895 AB Защелка магнитная под фиксатор (WC) с ответной планкой, бронза</t>
  </si>
  <si>
    <t xml:space="preserve">M1885 AB Защелка магнитная под цилиндр с ответной планкой, бронза</t>
  </si>
  <si>
    <t xml:space="preserve">Защелка Morelli механическая под фиксатор (WC)</t>
  </si>
  <si>
    <t xml:space="preserve">1895P AB Защелка механическая под фиксатор (WC) с ответной планкой, бронза</t>
  </si>
  <si>
    <t xml:space="preserve">1885P AB Защелка механическая под цилиндр с ответной планкой, бронза</t>
  </si>
  <si>
    <t xml:space="preserve">Цилиндры AGB MOD 600 (30/30) Cтандартный цилиндр ключ-ключ (3 ключа)</t>
  </si>
  <si>
    <t xml:space="preserve">C60301.25.25  стандартный цилиндр 30/30 ключ-ключ, латунь</t>
  </si>
  <si>
    <t xml:space="preserve">C60306.25.25  стандартный цилиндр 30/30 ключ-ключ, никель</t>
  </si>
  <si>
    <t xml:space="preserve">C60312.25.25  стандартный цилиндр 30/30 ключ-ключ, античная бронза</t>
  </si>
  <si>
    <t xml:space="preserve">C60334.25.25  стандартный цилиндр 30/30 ключ-ключ, матовый хром</t>
  </si>
  <si>
    <t xml:space="preserve">C60384.25.25 стандартный цилиндр 30/30 ключ-ключ,черный</t>
  </si>
  <si>
    <t xml:space="preserve">Цилиндры AGB MOD 600 (30/30) Cтандартный цилиндр ключ-вертушка (3 ключа)</t>
  </si>
  <si>
    <t xml:space="preserve">C62001.25.25  стандартный цилиндр 30/30 ключ-вертушка, латунь</t>
  </si>
  <si>
    <t xml:space="preserve">C62006.25.25  стандартный цилиндр 30/30 ключ-вертушка, никель</t>
  </si>
  <si>
    <t xml:space="preserve">C62012.25.25  стандартный цилиндр 30/30 ключ-вертушка, античная бронза</t>
  </si>
  <si>
    <t xml:space="preserve">C62034.25.25  стандартный цилиндр 30/30 ключ-вертушка, матовый хром</t>
  </si>
  <si>
    <t xml:space="preserve">Цилиндры AGB MOD 600 (35/35) Cтандартный цилиндр ключ-ключ (3 ключа)</t>
  </si>
  <si>
    <t xml:space="preserve">C60301.30.30  стандартный цилиндр 35/35 ключ-ключ, латунь</t>
  </si>
  <si>
    <t xml:space="preserve">C60306.30.30  стандартный цилиндр 35/35 ключ-ключ, никель</t>
  </si>
  <si>
    <t xml:space="preserve">C60312.30.30  стандартный цилиндр 35/35 ключ-ключ, античная бронза</t>
  </si>
  <si>
    <t xml:space="preserve">C60334.30.30  стандартный цилиндр 35/35 ключ-ключ, матовый хром</t>
  </si>
  <si>
    <t xml:space="preserve">C60384.30.30 стандартный цилиндр 35/35 ключ-ключ,черный</t>
  </si>
  <si>
    <r>
      <t xml:space="preserve">Ручки для раздвижных дверей </t>
    </r>
    <r>
      <rPr>
        <i/>
        <sz val="11"/>
        <rFont val="Calibri"/>
        <scheme val="minor"/>
      </rPr>
      <t xml:space="preserve">(поштучно, на одну сторону полотна)</t>
    </r>
  </si>
  <si>
    <r>
      <t xml:space="preserve">Комплект для одностворчатой двери от 600 (для высоты 1800мм) или 700 (для высоты 2100мм) до 1000мм, вес до 40кг
</t>
    </r>
    <r>
      <rPr>
        <b/>
        <sz val="10"/>
        <rFont val="Calibri"/>
        <scheme val="minor"/>
      </rPr>
      <t xml:space="preserve">без доводчика</t>
    </r>
    <r>
      <rPr>
        <sz val="10"/>
        <rFont val="Calibri"/>
        <scheme val="minor"/>
      </rPr>
      <t xml:space="preserve">:
ECO TRACK 1280/200       1шт.   (направляющий профиль 2м)
TRACK-B 10x10x10 1M     1шт. (нижняя направляющая 1м)
ART.127/D/V                      5шт. (уголок для настенного крепления направл. профиля)
SLIDING SET 1 40kg          1комп. (ролик 2шт., верхн. стопор 2шт., нижн. ограничитель 1шт.)</t>
    </r>
  </si>
  <si>
    <r>
      <t xml:space="preserve">Комплект для одностворчатой двери от 650 (для высоты не более 1950мм) или 700 (для высоты не более 2100мм) до 1100мм, вес 40-60кг, </t>
    </r>
    <r>
      <rPr>
        <b/>
        <sz val="10"/>
        <rFont val="Calibri"/>
        <scheme val="minor"/>
      </rPr>
      <t xml:space="preserve">с доводчиком</t>
    </r>
    <r>
      <rPr>
        <sz val="10"/>
        <rFont val="Calibri"/>
        <scheme val="minor"/>
      </rPr>
      <t xml:space="preserve">:
ECO TRACK 1280/200       1шт. (направляющий профиль 2м)
TRACK-B 13x13x13 1M     1шт. (нижняя направляющая 1м)
ART.127/D/V                      5шт. (уголок для настенного крепления направл. профиля)
SLIDING SET 2 40kg       1комп. (ролик 2 шт., верхний стопор 2шт., нижн. ограничитель 1шт., 
                                          доводчик 2шт.)</t>
    </r>
  </si>
  <si>
    <t xml:space="preserve">Комплект для одностворчатой двери от 740 (для высоты не более 2200мм) до 1100мм, вес 30-50кг, с доводчиком:
ECO TRACK 1280/200       1шт. (направляющий профиль 2м)
TRACK-B 13x13x13 1M     1шт. (нижняя направляющая 1м)
ART.127/D/V                      5шт. (уголок для настенного крепления направл. профиля)
SLIDING SET 3 40kg       1комп. (ролик 2 шт., верхний стопор 2шт., нижн. ограничитель 1шт., 
                                          доводчик 2шт.)</t>
  </si>
  <si>
    <r>
      <t xml:space="preserve">INVISIBLE-2 1100 </t>
    </r>
    <r>
      <rPr>
        <b/>
        <sz val="10"/>
        <color indexed="2"/>
        <rFont val="Calibri"/>
        <scheme val="minor"/>
      </rPr>
      <t xml:space="preserve">Скрытая </t>
    </r>
    <r>
      <rPr>
        <sz val="10"/>
        <rFont val="Calibri"/>
        <scheme val="minor"/>
      </rPr>
      <t xml:space="preserve">система для раздвижных дверей шириной 80-110 см, весом до 80 кг.</t>
    </r>
  </si>
  <si>
    <t xml:space="preserve">Пенал Rolapp UNICO для одностворчатой раздвижной двери (под полотно 2100*800 мм) с уплотнителем и щетками</t>
  </si>
  <si>
    <r>
      <t xml:space="preserve">Комплект для двустворчатой двери от 1300 до 1460мм; ширина двери от 650 (для высоты не более 1950мм) или 700 (для высоты не более 2100мм) до 1100мм, вес 40-60кг, </t>
    </r>
    <r>
      <rPr>
        <b/>
        <sz val="10"/>
        <rFont val="Calibri"/>
        <scheme val="minor"/>
      </rPr>
      <t xml:space="preserve">с доводчиком</t>
    </r>
    <r>
      <rPr>
        <sz val="10"/>
        <rFont val="Calibri"/>
        <scheme val="minor"/>
      </rPr>
      <t xml:space="preserve">:
ECO TRACK 1280/300       1шт. (направляющий профиль 3м)
TRACK-B 13x13x13 1M     2шт. (нижняя направляющая 1м*2шт.)
ART.127/D/V                      7шт. (уголок для настенного крепления направл. профиля)
SLIDING SET 2 40kg      2комп. (ролик 4 шт., верхний стопор 4шт., нижн. ограничитель 2шт., 
                                         доводчик 4шт.)</t>
    </r>
  </si>
  <si>
    <r>
      <t xml:space="preserve">Комплект для двустворчатой двери от 1480 до 1500мм; ширина двери от 740 (для высоты не более 2200мм) до 1100мм, вес 30-50кг, </t>
    </r>
    <r>
      <rPr>
        <b/>
        <sz val="10"/>
        <rFont val="Calibri"/>
        <scheme val="minor"/>
      </rPr>
      <t xml:space="preserve">с доводчиком</t>
    </r>
    <r>
      <rPr>
        <sz val="10"/>
        <rFont val="Calibri"/>
        <scheme val="minor"/>
      </rPr>
      <t xml:space="preserve">:
ECO TRACK 1280/300       1шт. (направляющий профиль 3м)
TRACK-B 13x13x13 1M     2шт. (нижняя направляющая 1м*2шт.)
ART.127/D/V                      7шт. (уголок для настенного крепления направл. профиля)
SLIDING SET 3 40kg       2комп. (ролик 4 шт., верхний стопор 4шт., нижн. ограничитель 2шт., 
                                         доводчик 4шт.)</t>
    </r>
  </si>
  <si>
    <r>
      <t xml:space="preserve">Комплект для двустворчатой </t>
    </r>
    <r>
      <rPr>
        <b/>
        <sz val="10"/>
        <color indexed="2"/>
        <rFont val="Calibri"/>
        <scheme val="minor"/>
      </rPr>
      <t>синхронной</t>
    </r>
    <r>
      <rPr>
        <sz val="10"/>
        <rFont val="Calibri"/>
        <scheme val="minor"/>
      </rPr>
      <t xml:space="preserve"> двери от 1200 до 1600мм, обычный стопор, настенное крепление на уголки (ширина одного полотна от 600 (для высоты 1800мм) или 700 (для высоты 2100мм), вес до 40кг):
ECO TRACK 1280/300         1шт. (направляющий профиль 3м)
TRACK-B 10x10x10 1M        2шт (нижняя направляющая 1м*2шт.)
ART.127/D/V                        7шт. (уголок для настенного крепления направл. профиля)
SLIDING SET 1-SO 40kg      2шт. (ролик 4шт., верхн. стопор 4шт., нижн. ограничитель 2шт.)
SLIDING SET SO                    1шт. (стопор с блоком 2шт., крепеж троса 2шт., трос 10м- 1шт.)</t>
    </r>
  </si>
  <si>
    <t xml:space="preserve">*С 01.03.2022г. курс у.е. устанавливается по расчетному курсу поставщика, который обновляется в зависимости от изменения курса у.е. ЦБ</t>
  </si>
  <si>
    <t xml:space="preserve">Для расчета ориентировочной стоимости курс поставщика считать равным курс у.е. ЦБ * 1,13</t>
  </si>
  <si>
    <t xml:space="preserve">** значение в скобках соответствует ширине полотна</t>
  </si>
  <si>
    <t xml:space="preserve">Скрытые по к</t>
  </si>
  <si>
    <t xml:space="preserve">Вводится в действие с 01.12.2025</t>
  </si>
  <si>
    <t xml:space="preserve">Стеновые панели "Гардиан", руб./кв.м</t>
  </si>
  <si>
    <t xml:space="preserve">Пленка ПВХ, эмаль (МДФ-плита кашированная)</t>
  </si>
  <si>
    <t>Одноцветные</t>
  </si>
  <si>
    <t>Двухцветные</t>
  </si>
  <si>
    <t>ПВХ</t>
  </si>
  <si>
    <t xml:space="preserve">ПВХ Глянец, металлик</t>
  </si>
  <si>
    <t xml:space="preserve">ПВХ Premium</t>
  </si>
  <si>
    <t xml:space="preserve">Крашенные матовые</t>
  </si>
  <si>
    <t xml:space="preserve">Крашенные матовые с патиной</t>
  </si>
  <si>
    <t xml:space="preserve">СП гладкая т. 16 мм</t>
  </si>
  <si>
    <t xml:space="preserve">СП фрезерованная т. 19 мм</t>
  </si>
  <si>
    <t xml:space="preserve">Срок изготовления, 
рабочих дней</t>
  </si>
  <si>
    <r>
      <t xml:space="preserve">Шпон </t>
    </r>
    <r>
      <rPr>
        <sz val="14"/>
        <color theme="1"/>
        <rFont val="Calibri"/>
        <scheme val="minor"/>
      </rPr>
      <t xml:space="preserve">(с кромкой / без кромки)</t>
    </r>
    <r>
      <rPr>
        <b/>
        <sz val="14"/>
        <color theme="1"/>
        <rFont val="Calibri"/>
        <scheme val="minor"/>
      </rPr>
      <t xml:space="preserve">, массив</t>
    </r>
  </si>
  <si>
    <t xml:space="preserve">Толщина панели, мм</t>
  </si>
  <si>
    <t xml:space="preserve">Натуральный шпон дуба</t>
  </si>
  <si>
    <t xml:space="preserve">Натуральный шпон дуба с патиной</t>
  </si>
  <si>
    <t xml:space="preserve">Шпон Альянс 
(рисунки 
01, 02)</t>
  </si>
  <si>
    <t xml:space="preserve">Шпон Альянс 
(рисунки 
с 03 по 12)</t>
  </si>
  <si>
    <t xml:space="preserve">Реечные
Шпон</t>
  </si>
  <si>
    <t xml:space="preserve">Реечные
Массив</t>
  </si>
  <si>
    <t xml:space="preserve"> Стеновая панель т. 6 мм*</t>
  </si>
  <si>
    <t xml:space="preserve"> Стеновая панель т. 12 мм*</t>
  </si>
  <si>
    <t xml:space="preserve"> Стеновая панель т. 16, 19 мм**</t>
  </si>
  <si>
    <t xml:space="preserve">* обратная сторона шпонированных панелей т. 6 и 12мм покрывается шпоном файн-лайн</t>
  </si>
  <si>
    <t xml:space="preserve">** шпонированные панели т.16 и 19 мм изготавливаются на кашированной МДФ плите </t>
  </si>
  <si>
    <t xml:space="preserve">Допольнительные услуги</t>
  </si>
  <si>
    <t xml:space="preserve">Ед. изм.</t>
  </si>
  <si>
    <t xml:space="preserve">Нанесение патины на гладкие панели</t>
  </si>
  <si>
    <t>кв.м</t>
  </si>
  <si>
    <t xml:space="preserve">Создание эффекта искусственного старения </t>
  </si>
  <si>
    <t xml:space="preserve">Комплект креплений для стеновых панелей</t>
  </si>
  <si>
    <t>шт.</t>
  </si>
  <si>
    <t xml:space="preserve">Предельные размеры стеновых панелей</t>
  </si>
  <si>
    <t xml:space="preserve">Тип панели</t>
  </si>
  <si>
    <t>Материал</t>
  </si>
  <si>
    <t xml:space="preserve">Размеры </t>
  </si>
  <si>
    <t>высота</t>
  </si>
  <si>
    <t>ширина</t>
  </si>
  <si>
    <t>max</t>
  </si>
  <si>
    <t>min</t>
  </si>
  <si>
    <t xml:space="preserve">Гладкие / Фрезерованные 
(МДФ-плита** 
т. 16, 19 мм)</t>
  </si>
  <si>
    <t xml:space="preserve">Пленка ПВХ</t>
  </si>
  <si>
    <t>200*</t>
  </si>
  <si>
    <t xml:space="preserve">Эмаль/ Эмаль с патиной</t>
  </si>
  <si>
    <t xml:space="preserve">при высоте &gt; 2030мм К=1,2 при ширине &gt; 1000мм К=1,2  
при высоте &lt; 1000мм К=0,8 при ширине &lt; 500мм К=0,8 (для панелей из МДФ, фанеры). Запил под 45 - 150р-м</t>
  </si>
  <si>
    <t xml:space="preserve">МДФ-плита** 
т. 6, 12, 16, 19 мм</t>
  </si>
  <si>
    <t xml:space="preserve">Натуральный шпон дуба/ натур.шпон дуба с патиной (без фрезеровки/ с фрезеровкой)</t>
  </si>
  <si>
    <r>
      <t xml:space="preserve">Шпон Альянс: </t>
    </r>
    <r>
      <rPr>
        <i/>
        <sz val="12"/>
        <color theme="1"/>
        <rFont val="Calibri"/>
        <scheme val="minor"/>
      </rPr>
      <t xml:space="preserve">Орех, Эбен</t>
    </r>
  </si>
  <si>
    <r>
      <t xml:space="preserve">Шпон Альянс: </t>
    </r>
    <r>
      <rPr>
        <i/>
        <sz val="12"/>
        <color theme="1"/>
        <rFont val="Calibri"/>
        <scheme val="minor"/>
      </rPr>
      <t xml:space="preserve">Арктик, Тик, 
Дуб графит, Эспрессо</t>
    </r>
  </si>
  <si>
    <t xml:space="preserve">МДФ-плита** 
т. 12, 16, 19 мм</t>
  </si>
  <si>
    <r>
      <t xml:space="preserve">Реечные </t>
    </r>
    <r>
      <rPr>
        <i/>
        <sz val="12"/>
        <color theme="1"/>
        <rFont val="Calibri"/>
        <scheme val="minor"/>
      </rPr>
      <t>Шпон</t>
    </r>
  </si>
  <si>
    <r>
      <t xml:space="preserve">Реечные </t>
    </r>
    <r>
      <rPr>
        <i/>
        <sz val="12"/>
        <color theme="1"/>
        <rFont val="Calibri"/>
        <scheme val="minor"/>
      </rPr>
      <t>Массив</t>
    </r>
  </si>
  <si>
    <t xml:space="preserve">МДФ-плита** 
т. 10 мм</t>
  </si>
  <si>
    <t xml:space="preserve">Эмаль / Эмаль с патиной</t>
  </si>
  <si>
    <t xml:space="preserve">* -  минимальный размер зависит от наличия и типа рисунка, уточнять у менеджера.</t>
  </si>
  <si>
    <t xml:space="preserve">** -  обратная сторона панелей т. 6, 10 и 12мм покрывается шпоном файн-лайн; панели т.16 и 19мм изготавливаются на кашированной МДФ плите.</t>
  </si>
  <si>
    <t xml:space="preserve">30 рабочих дней: Инфинити;</t>
  </si>
  <si>
    <t xml:space="preserve">40 рабочих дней:</t>
  </si>
  <si>
    <t xml:space="preserve">Альберо Ш, Альянс Ш,</t>
  </si>
  <si>
    <t xml:space="preserve">Бостон К,</t>
  </si>
  <si>
    <t xml:space="preserve">Вайа Ш, Вента К, Витра К/Ш,</t>
  </si>
  <si>
    <t xml:space="preserve">Галант К, Гамма К/Ш, Геометрия К,</t>
  </si>
  <si>
    <t xml:space="preserve">Консул К,</t>
  </si>
  <si>
    <t xml:space="preserve">Леон К/Ш, Лофт Ш,</t>
  </si>
  <si>
    <t xml:space="preserve">Марсель К,</t>
  </si>
  <si>
    <t xml:space="preserve">Палермо К/Ш, Прайм К,</t>
  </si>
  <si>
    <t xml:space="preserve">Рейл Ш, Рондо К,</t>
  </si>
  <si>
    <t xml:space="preserve">Сканди К, Сплайн К,</t>
  </si>
  <si>
    <t xml:space="preserve">Техно К, Тринити К</t>
  </si>
  <si>
    <t xml:space="preserve">Фьюжн К/Ш,</t>
  </si>
  <si>
    <t xml:space="preserve">Этерно К/Ш;</t>
  </si>
  <si>
    <t xml:space="preserve">45 рабочих дней:</t>
  </si>
  <si>
    <t xml:space="preserve">Поларис С/З;</t>
  </si>
  <si>
    <t xml:space="preserve">50 рабочих дней:</t>
  </si>
  <si>
    <t xml:space="preserve">Этерно С,</t>
  </si>
  <si>
    <t xml:space="preserve">55 рабочих дней:</t>
  </si>
  <si>
    <t xml:space="preserve">Арт К, Богема К,</t>
  </si>
  <si>
    <t xml:space="preserve">Милан К, Нортон К,</t>
  </si>
  <si>
    <t xml:space="preserve">Парма Ш, Турин К.</t>
  </si>
  <si>
    <t>КОРОБОВ</t>
  </si>
  <si>
    <t xml:space="preserve">ОПТ 0</t>
  </si>
  <si>
    <t xml:space="preserve">ОПТ 1</t>
  </si>
  <si>
    <t xml:space="preserve">ОПТ 2</t>
  </si>
  <si>
    <t xml:space="preserve">ОПТ 3</t>
  </si>
  <si>
    <t>MIN</t>
  </si>
  <si>
    <t>MAX</t>
  </si>
  <si>
    <t xml:space="preserve">Наш прайс</t>
  </si>
  <si>
    <t xml:space="preserve">античный кофе</t>
  </si>
  <si>
    <t>ДОЗ</t>
  </si>
</sst>
</file>

<file path=xl/styles.xml><?xml version="1.0" encoding="utf-8"?>
<styleSheet xmlns="http://schemas.openxmlformats.org/spreadsheetml/2006/main" xmlns:mc="http://schemas.openxmlformats.org/markup-compatibility/2006" xmlns:x14="http://schemas.microsoft.com/office/spreadsheetml/2009/9/main" xmlns:x14ac="http://schemas.microsoft.com/office/spreadsheetml/2009/9/ac" xmlns:x16r2="http://schemas.microsoft.com/office/spreadsheetml/2015/02/main" mc:Ignorable="x14ac x16r2">
  <numFmts count="5">
    <numFmt numFmtId="160" formatCode="_-* #,##0.00\ &quot;₽&quot;_-;\-* #,##0.00\ &quot;₽&quot;_-;_-* &quot;-&quot;??\ &quot;₽&quot;_-;_-@_-"/>
    <numFmt numFmtId="161" formatCode="#,##0.0"/>
    <numFmt numFmtId="162" formatCode="0.0"/>
    <numFmt numFmtId="163" formatCode="0;[Red]0"/>
    <numFmt numFmtId="164" formatCode="#,##0\ _₽;[Red]#,##0\ _₽"/>
  </numFmts>
  <fonts count="99">
    <font>
      <sz val="11.000000"/>
      <color theme="1"/>
      <name val="Calibri"/>
      <scheme val="minor"/>
    </font>
    <font>
      <sz val="10.000000"/>
      <name val="Arial Cyr"/>
    </font>
    <font>
      <u/>
      <sz val="11.000000"/>
      <color theme="10"/>
      <name val="Calibri"/>
    </font>
    <font>
      <sz val="8.000000"/>
      <name val="Arial"/>
    </font>
    <font>
      <sz val="10.000000"/>
      <name val="Arial"/>
    </font>
    <font>
      <sz val="11.000000"/>
      <color theme="1"/>
      <name val="Calibri"/>
    </font>
    <font>
      <sz val="11.000000"/>
      <name val="Calibri"/>
    </font>
    <font>
      <sz val="10.000000"/>
      <name val="Helv"/>
    </font>
    <font>
      <sz val="11.000000"/>
      <name val="Calibri"/>
      <scheme val="minor"/>
    </font>
    <font>
      <sz val="9.000000"/>
      <name val="Calibri"/>
      <scheme val="minor"/>
    </font>
    <font>
      <sz val="9.000000"/>
      <color theme="1"/>
      <name val="Calibri"/>
      <scheme val="minor"/>
    </font>
    <font>
      <sz val="10.000000"/>
      <name val="Calibri"/>
      <scheme val="minor"/>
    </font>
    <font>
      <sz val="10.000000"/>
      <color theme="1"/>
      <name val="Calibri"/>
      <scheme val="minor"/>
    </font>
    <font>
      <sz val="16.000000"/>
      <name val="Calibri"/>
      <scheme val="minor"/>
    </font>
    <font>
      <b/>
      <sz val="18.000000"/>
      <color theme="1"/>
      <name val="Calibri"/>
      <scheme val="minor"/>
    </font>
    <font>
      <b/>
      <sz val="13.000000"/>
      <name val="Calibri"/>
      <scheme val="minor"/>
    </font>
    <font>
      <b/>
      <sz val="11.000000"/>
      <name val="Calibri"/>
      <scheme val="minor"/>
    </font>
    <font>
      <sz val="11.000000"/>
      <color theme="0"/>
      <name val="Calibri"/>
      <scheme val="minor"/>
    </font>
    <font>
      <sz val="10.500000"/>
      <name val="Calibri"/>
      <scheme val="minor"/>
    </font>
    <font>
      <b/>
      <sz val="11.000000"/>
      <color indexed="2"/>
      <name val="Calibri"/>
      <scheme val="minor"/>
    </font>
    <font>
      <sz val="10.500000"/>
      <color theme="0"/>
      <name val="Calibri"/>
      <scheme val="minor"/>
    </font>
    <font>
      <b/>
      <sz val="11.000000"/>
      <color theme="0"/>
      <name val="Calibri"/>
      <scheme val="minor"/>
    </font>
    <font>
      <b/>
      <sz val="8.000000"/>
      <name val="Calibri"/>
      <scheme val="minor"/>
    </font>
    <font>
      <b/>
      <sz val="9.000000"/>
      <name val="Calibri"/>
      <scheme val="minor"/>
    </font>
    <font>
      <b/>
      <sz val="11.000000"/>
      <color theme="1"/>
      <name val="Calibri"/>
      <scheme val="minor"/>
    </font>
    <font>
      <b/>
      <sz val="16.000000"/>
      <name val="Calibri"/>
      <scheme val="minor"/>
    </font>
    <font>
      <b/>
      <sz val="18.000000"/>
      <color indexed="2"/>
      <name val="Calibri"/>
      <scheme val="minor"/>
    </font>
    <font>
      <sz val="16.000000"/>
      <color theme="1"/>
      <name val="Calibri"/>
      <scheme val="minor"/>
    </font>
    <font>
      <sz val="11.000000"/>
      <color indexed="2"/>
      <name val="Calibri"/>
      <scheme val="minor"/>
    </font>
    <font>
      <b/>
      <sz val="10.500000"/>
      <color indexed="2"/>
      <name val="Calibri"/>
      <scheme val="minor"/>
    </font>
    <font>
      <b/>
      <sz val="10.500000"/>
      <name val="Calibri"/>
      <scheme val="minor"/>
    </font>
    <font>
      <b/>
      <sz val="16.000000"/>
      <color indexed="2"/>
      <name val="Calibri"/>
      <scheme val="minor"/>
    </font>
    <font>
      <sz val="9.500000"/>
      <color theme="1"/>
      <name val="Calibri"/>
      <scheme val="minor"/>
    </font>
    <font>
      <b/>
      <sz val="15.000000"/>
      <color theme="1"/>
      <name val="Calibri"/>
      <scheme val="minor"/>
    </font>
    <font>
      <b/>
      <sz val="14.000000"/>
      <color indexed="2"/>
      <name val="Calibri"/>
      <scheme val="minor"/>
    </font>
    <font>
      <b/>
      <i/>
      <sz val="11.000000"/>
      <name val="Calibri"/>
      <scheme val="minor"/>
    </font>
    <font>
      <b/>
      <i/>
      <sz val="11.000000"/>
      <color theme="1"/>
      <name val="Calibri"/>
      <scheme val="minor"/>
    </font>
    <font>
      <sz val="10.000000"/>
      <color theme="0"/>
      <name val="Calibri"/>
      <scheme val="minor"/>
    </font>
    <font>
      <sz val="9.500000"/>
      <name val="Calibri"/>
      <scheme val="minor"/>
    </font>
    <font>
      <sz val="9.500000"/>
      <color indexed="2"/>
      <name val="Calibri"/>
      <scheme val="minor"/>
    </font>
    <font>
      <sz val="10.000000"/>
      <color indexed="2"/>
      <name val="Calibri"/>
      <scheme val="minor"/>
    </font>
    <font>
      <b/>
      <sz val="10.000000"/>
      <color indexed="2"/>
      <name val="Calibri"/>
      <scheme val="minor"/>
    </font>
    <font>
      <b/>
      <sz val="9.000000"/>
      <color theme="1"/>
      <name val="Calibri"/>
      <scheme val="minor"/>
    </font>
    <font>
      <b/>
      <sz val="9.000000"/>
      <color theme="0"/>
      <name val="Calibri"/>
      <scheme val="minor"/>
    </font>
    <font>
      <b/>
      <sz val="10.000000"/>
      <name val="Calibri"/>
      <scheme val="minor"/>
    </font>
    <font>
      <sz val="10.500000"/>
      <color theme="1"/>
      <name val="Calibri"/>
      <scheme val="minor"/>
    </font>
    <font>
      <b/>
      <sz val="10.000000"/>
      <color theme="1"/>
      <name val="Calibri"/>
      <scheme val="minor"/>
    </font>
    <font>
      <b/>
      <sz val="12.000000"/>
      <name val="Calibri"/>
      <scheme val="minor"/>
    </font>
    <font>
      <i/>
      <sz val="11.000000"/>
      <name val="Calibri"/>
      <scheme val="minor"/>
    </font>
    <font>
      <b/>
      <sz val="10.500000"/>
      <color theme="1"/>
      <name val="Calibri"/>
      <scheme val="minor"/>
    </font>
    <font>
      <sz val="12.000000"/>
      <color theme="1"/>
      <name val="Calibri"/>
      <scheme val="minor"/>
    </font>
    <font>
      <sz val="14.000000"/>
      <name val="Calibri"/>
      <scheme val="minor"/>
    </font>
    <font>
      <sz val="14.000000"/>
      <color theme="1"/>
      <name val="Calibri"/>
      <scheme val="minor"/>
    </font>
    <font>
      <b/>
      <i/>
      <sz val="12.000000"/>
      <color theme="1"/>
      <name val="Calibri"/>
      <scheme val="minor"/>
    </font>
    <font>
      <sz val="12.000000"/>
      <name val="Calibri"/>
      <scheme val="minor"/>
    </font>
    <font>
      <sz val="20.000000"/>
      <color theme="1"/>
      <name val="Calibri"/>
      <scheme val="minor"/>
    </font>
    <font>
      <b/>
      <sz val="12.000000"/>
      <color indexed="2"/>
      <name val="Calibri"/>
      <scheme val="minor"/>
    </font>
    <font>
      <sz val="12.000000"/>
      <color indexed="2"/>
      <name val="Calibri"/>
      <scheme val="minor"/>
    </font>
    <font>
      <i/>
      <sz val="10.000000"/>
      <color indexed="2"/>
      <name val="Calibri"/>
      <scheme val="minor"/>
    </font>
    <font>
      <i/>
      <sz val="10.000000"/>
      <name val="Calibri"/>
      <scheme val="minor"/>
    </font>
    <font>
      <i/>
      <sz val="10.500000"/>
      <name val="Calibri"/>
      <scheme val="minor"/>
    </font>
    <font>
      <i/>
      <sz val="10.000000"/>
      <color theme="1"/>
      <name val="Calibri"/>
      <scheme val="minor"/>
    </font>
    <font>
      <i/>
      <sz val="10.500000"/>
      <color indexed="2"/>
      <name val="Calibri"/>
      <scheme val="minor"/>
    </font>
    <font>
      <sz val="11.000000"/>
      <color rgb="FF00B0F0"/>
      <name val="Calibri"/>
      <scheme val="minor"/>
    </font>
    <font>
      <sz val="10.500000"/>
      <color indexed="2"/>
      <name val="Calibri"/>
      <scheme val="minor"/>
    </font>
    <font>
      <sz val="16.000000"/>
      <color indexed="2"/>
      <name val="Calibri"/>
      <scheme val="minor"/>
    </font>
    <font>
      <sz val="8.000000"/>
      <name val="Calibri"/>
      <scheme val="minor"/>
    </font>
    <font>
      <i/>
      <sz val="11.000000"/>
      <color indexed="2"/>
      <name val="Calibri"/>
      <scheme val="minor"/>
    </font>
    <font>
      <b/>
      <i/>
      <sz val="11.000000"/>
      <color indexed="2"/>
      <name val="Calibri"/>
      <scheme val="minor"/>
    </font>
    <font>
      <b/>
      <i/>
      <sz val="9.000000"/>
      <color indexed="2"/>
      <name val="Calibri"/>
      <scheme val="minor"/>
    </font>
    <font>
      <sz val="8.000000"/>
      <color theme="1"/>
      <name val="Calibri"/>
      <scheme val="minor"/>
    </font>
    <font>
      <b/>
      <i/>
      <sz val="10.500000"/>
      <color indexed="2"/>
      <name val="Calibri"/>
      <scheme val="minor"/>
    </font>
    <font>
      <b/>
      <sz val="14.000000"/>
      <color theme="6" tint="-0.499984740745262"/>
      <name val="Calibri"/>
      <scheme val="minor"/>
    </font>
    <font>
      <b/>
      <sz val="14.000000"/>
      <name val="Calibri"/>
      <scheme val="minor"/>
    </font>
    <font>
      <b/>
      <sz val="12.000000"/>
      <color theme="0"/>
      <name val="Calibri"/>
      <scheme val="minor"/>
    </font>
    <font>
      <strike/>
      <sz val="10.000000"/>
      <color theme="1"/>
      <name val="Calibri"/>
      <scheme val="minor"/>
    </font>
    <font>
      <strike/>
      <sz val="11.000000"/>
      <color theme="1"/>
      <name val="Calibri"/>
      <scheme val="minor"/>
    </font>
    <font>
      <sz val="10.000000"/>
      <color theme="1"/>
      <name val="Arial"/>
    </font>
    <font>
      <sz val="10.000000"/>
      <color theme="1"/>
      <name val="Calibri Light"/>
    </font>
    <font>
      <b/>
      <strike/>
      <sz val="10.000000"/>
      <name val="Calibri"/>
      <scheme val="minor"/>
    </font>
    <font>
      <b/>
      <sz val="11.000000"/>
      <color theme="1"/>
      <name val="Calibri"/>
    </font>
    <font>
      <strike/>
      <sz val="11.000000"/>
      <color indexed="2"/>
      <name val="Calibri"/>
      <scheme val="minor"/>
    </font>
    <font>
      <strike/>
      <sz val="11.000000"/>
      <name val="Calibri"/>
      <scheme val="minor"/>
    </font>
    <font>
      <b/>
      <i/>
      <sz val="10.000000"/>
      <color indexed="2"/>
      <name val="Calibri"/>
      <scheme val="minor"/>
    </font>
    <font>
      <u val="double"/>
      <sz val="10.000000"/>
      <name val="Calibri"/>
      <scheme val="minor"/>
    </font>
    <font>
      <u val="double"/>
      <sz val="11.000000"/>
      <name val="Calibri"/>
      <scheme val="minor"/>
    </font>
    <font>
      <sz val="11.000000"/>
      <color theme="1"/>
      <name val="Arial"/>
    </font>
    <font>
      <b/>
      <sz val="14.000000"/>
      <color theme="1"/>
      <name val="Calibri"/>
      <scheme val="minor"/>
    </font>
    <font>
      <b/>
      <sz val="12.000000"/>
      <color theme="1"/>
      <name val="Calibri"/>
      <scheme val="minor"/>
    </font>
    <font>
      <b/>
      <sz val="10.000000"/>
      <color theme="1"/>
      <name val="Arial"/>
    </font>
    <font>
      <b/>
      <sz val="11.000000"/>
      <color theme="1"/>
      <name val="Arial"/>
    </font>
    <font>
      <b/>
      <sz val="10.000000"/>
      <name val="Arial"/>
    </font>
    <font>
      <sz val="11.000000"/>
      <name val="Arial"/>
    </font>
    <font>
      <sz val="11.000000"/>
      <color theme="1"/>
      <name val="Arial Black"/>
    </font>
    <font>
      <sz val="11.000000"/>
      <color indexed="63"/>
      <name val="Arial Black"/>
    </font>
    <font>
      <sz val="10.000000"/>
      <name val="Univers"/>
    </font>
    <font>
      <sz val="10.000000"/>
      <name val="Tahoma"/>
    </font>
    <font>
      <sz val="8.000000"/>
      <name val="Tahoma"/>
    </font>
    <font>
      <b/>
      <sz val="8.000000"/>
      <name val="Tahoma"/>
    </font>
  </fonts>
  <fills count="21">
    <fill>
      <patternFill patternType="none"/>
    </fill>
    <fill>
      <patternFill patternType="gray125"/>
    </fill>
    <fill>
      <patternFill patternType="solid">
        <fgColor indexed="5"/>
        <bgColor indexed="5"/>
      </patternFill>
    </fill>
    <fill>
      <patternFill patternType="solid">
        <fgColor theme="0"/>
        <bgColor theme="0"/>
      </patternFill>
    </fill>
    <fill>
      <patternFill patternType="solid">
        <fgColor theme="0" tint="-0.14999847407452621"/>
        <bgColor theme="0" tint="-0.14999847407452621"/>
      </patternFill>
    </fill>
    <fill>
      <patternFill patternType="solid">
        <fgColor theme="3" tint="0.79998168889431442"/>
        <bgColor theme="3" tint="0.79998168889431442"/>
      </patternFill>
    </fill>
    <fill>
      <patternFill patternType="solid">
        <fgColor indexed="65"/>
        <bgColor indexed="65"/>
      </patternFill>
    </fill>
    <fill>
      <patternFill patternType="solid">
        <fgColor rgb="FFFFC000"/>
        <bgColor rgb="FFFFC000"/>
      </patternFill>
    </fill>
    <fill>
      <patternFill patternType="solid">
        <fgColor theme="0" tint="-0.049989318521683403"/>
        <bgColor theme="0" tint="-0.049989318521683403"/>
      </patternFill>
    </fill>
    <fill>
      <patternFill patternType="solid">
        <fgColor theme="9" tint="0.79998168889431442"/>
        <bgColor theme="9" tint="0.79998168889431442"/>
      </patternFill>
    </fill>
    <fill>
      <patternFill patternType="solid">
        <fgColor theme="0" tint="-0.14999847407452621"/>
        <bgColor theme="0" tint="-0.14999847407452621"/>
      </patternFill>
    </fill>
    <fill>
      <patternFill patternType="solid">
        <fgColor theme="9" tint="0.59999389629810485"/>
        <bgColor theme="9" tint="0.59999389629810485"/>
      </patternFill>
    </fill>
    <fill>
      <patternFill patternType="solid">
        <fgColor theme="9" tint="0.39997558519241921"/>
        <bgColor theme="9" tint="0.39997558519241921"/>
      </patternFill>
    </fill>
    <fill>
      <patternFill patternType="solid">
        <fgColor indexed="43"/>
        <bgColor indexed="43"/>
      </patternFill>
    </fill>
    <fill>
      <patternFill patternType="solid">
        <fgColor theme="6" tint="0.59999389629810485"/>
        <bgColor theme="6" tint="0.59999389629810485"/>
      </patternFill>
    </fill>
    <fill>
      <patternFill patternType="solid">
        <fgColor rgb="FFC00000"/>
        <bgColor rgb="FFC00000"/>
      </patternFill>
    </fill>
    <fill>
      <patternFill patternType="solid">
        <fgColor indexed="2"/>
        <bgColor indexed="2"/>
      </patternFill>
    </fill>
    <fill>
      <patternFill patternType="solid">
        <fgColor theme="8" tint="0.79998168889431442"/>
        <bgColor theme="8" tint="0.79998168889431442"/>
      </patternFill>
    </fill>
    <fill>
      <patternFill patternType="solid">
        <fgColor theme="0"/>
        <bgColor rgb="FFFFC000"/>
      </patternFill>
    </fill>
    <fill>
      <patternFill patternType="solid">
        <fgColor rgb="FF92D050"/>
        <bgColor rgb="FF92D050"/>
      </patternFill>
    </fill>
    <fill>
      <patternFill patternType="solid">
        <fgColor theme="8" tint="0.39997558519241921"/>
        <bgColor theme="8" tint="0.39997558519241921"/>
      </patternFill>
    </fill>
  </fills>
  <borders count="61">
    <border>
      <left style="none"/>
      <right style="none"/>
      <top style="none"/>
      <bottom style="none"/>
      <diagonal style="none"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 style="none"/>
    </border>
    <border>
      <left style="thin">
        <color auto="1"/>
      </left>
      <right style="thin">
        <color auto="1"/>
      </right>
      <top style="thin">
        <color auto="1"/>
      </top>
      <bottom style="none"/>
      <diagonal style="none"/>
    </border>
    <border>
      <left style="thin">
        <color auto="1"/>
      </left>
      <right style="thin">
        <color auto="1"/>
      </right>
      <top style="none"/>
      <bottom style="none"/>
      <diagonal style="none"/>
    </border>
    <border>
      <left style="thin">
        <color auto="1"/>
      </left>
      <right style="thin">
        <color auto="1"/>
      </right>
      <top style="none"/>
      <bottom style="thin">
        <color auto="1"/>
      </bottom>
      <diagonal style="none"/>
    </border>
    <border>
      <left style="thin">
        <color auto="1"/>
      </left>
      <right style="none"/>
      <top style="none"/>
      <bottom style="thin">
        <color auto="1"/>
      </bottom>
      <diagonal style="none"/>
    </border>
    <border>
      <left style="none"/>
      <right style="none"/>
      <top style="none"/>
      <bottom style="thin">
        <color auto="1"/>
      </bottom>
      <diagonal style="none"/>
    </border>
    <border>
      <left style="thin">
        <color auto="1"/>
      </left>
      <right style="none"/>
      <top style="thin">
        <color auto="1"/>
      </top>
      <bottom style="thin">
        <color auto="1"/>
      </bottom>
      <diagonal style="none"/>
    </border>
    <border>
      <left style="none"/>
      <right style="none"/>
      <top style="thin">
        <color auto="1"/>
      </top>
      <bottom style="thin">
        <color auto="1"/>
      </bottom>
      <diagonal style="none"/>
    </border>
    <border>
      <left style="none"/>
      <right style="thin">
        <color auto="1"/>
      </right>
      <top style="thin">
        <color auto="1"/>
      </top>
      <bottom style="thin">
        <color auto="1"/>
      </bottom>
      <diagonal style="none"/>
    </border>
    <border>
      <left style="thin">
        <color auto="1"/>
      </left>
      <right style="none"/>
      <top style="thin">
        <color auto="1"/>
      </top>
      <bottom style="none"/>
      <diagonal style="none"/>
    </border>
    <border>
      <left style="none"/>
      <right style="none"/>
      <top style="thin">
        <color auto="1"/>
      </top>
      <bottom style="none"/>
      <diagonal style="none"/>
    </border>
    <border>
      <left style="none"/>
      <right style="thin">
        <color auto="1"/>
      </right>
      <top style="none"/>
      <bottom style="thin">
        <color auto="1"/>
      </bottom>
      <diagonal style="none"/>
    </border>
    <border>
      <left style="thin">
        <color auto="1"/>
      </left>
      <right style="none"/>
      <top style="none"/>
      <bottom style="none"/>
      <diagonal style="none"/>
    </border>
    <border>
      <left style="none"/>
      <right style="thin">
        <color auto="1"/>
      </right>
      <top style="none"/>
      <bottom style="none"/>
      <diagonal style="none"/>
    </border>
    <border>
      <left style="none"/>
      <right style="thin">
        <color auto="1"/>
      </right>
      <top style="thin">
        <color auto="1"/>
      </top>
      <bottom style="none"/>
      <diagonal style="none"/>
    </border>
    <border>
      <left style="medium">
        <color auto="1"/>
      </left>
      <right style="thin">
        <color auto="1"/>
      </right>
      <top style="medium">
        <color auto="1"/>
      </top>
      <bottom style="medium">
        <color auto="1"/>
      </bottom>
      <diagonal style="none"/>
    </border>
    <border>
      <left style="thin">
        <color auto="1"/>
      </left>
      <right style="thin">
        <color auto="1"/>
      </right>
      <top style="medium">
        <color auto="1"/>
      </top>
      <bottom style="medium">
        <color auto="1"/>
      </bottom>
      <diagonal style="none"/>
    </border>
    <border>
      <left style="thin">
        <color auto="1"/>
      </left>
      <right style="medium">
        <color auto="1"/>
      </right>
      <top style="medium">
        <color auto="1"/>
      </top>
      <bottom style="medium">
        <color auto="1"/>
      </bottom>
      <diagonal style="none"/>
    </border>
    <border>
      <left style="medium">
        <color auto="1"/>
      </left>
      <right style="none"/>
      <top style="medium">
        <color auto="1"/>
      </top>
      <bottom style="medium">
        <color auto="1"/>
      </bottom>
      <diagonal style="none"/>
    </border>
    <border>
      <left style="none"/>
      <right style="none"/>
      <top style="medium">
        <color auto="1"/>
      </top>
      <bottom style="medium">
        <color auto="1"/>
      </bottom>
      <diagonal style="none"/>
    </border>
    <border>
      <left style="none"/>
      <right style="medium">
        <color auto="1"/>
      </right>
      <top style="medium">
        <color auto="1"/>
      </top>
      <bottom style="medium">
        <color auto="1"/>
      </bottom>
      <diagonal style="none"/>
    </border>
    <border>
      <left style="medium">
        <color auto="1"/>
      </left>
      <right style="thin">
        <color auto="1"/>
      </right>
      <top style="none"/>
      <bottom style="thin">
        <color auto="1"/>
      </bottom>
      <diagonal style="none"/>
    </border>
    <border>
      <left style="thin">
        <color auto="1"/>
      </left>
      <right style="medium">
        <color auto="1"/>
      </right>
      <top style="none"/>
      <bottom style="thin">
        <color auto="1"/>
      </bottom>
      <diagonal style="none"/>
    </border>
    <border>
      <left style="medium">
        <color auto="1"/>
      </left>
      <right style="thin">
        <color auto="1"/>
      </right>
      <top style="thin">
        <color auto="1"/>
      </top>
      <bottom style="thin">
        <color auto="1"/>
      </bottom>
      <diagonal style="none"/>
    </border>
    <border>
      <left style="thin">
        <color auto="1"/>
      </left>
      <right style="medium">
        <color auto="1"/>
      </right>
      <top style="thin">
        <color auto="1"/>
      </top>
      <bottom style="thin">
        <color auto="1"/>
      </bottom>
      <diagonal style="none"/>
    </border>
    <border>
      <left style="medium">
        <color auto="1"/>
      </left>
      <right style="thin">
        <color auto="1"/>
      </right>
      <top style="thin">
        <color auto="1"/>
      </top>
      <bottom style="medium">
        <color auto="1"/>
      </bottom>
      <diagonal style="none"/>
    </border>
    <border>
      <left style="thin">
        <color auto="1"/>
      </left>
      <right style="thin">
        <color auto="1"/>
      </right>
      <top style="thin">
        <color auto="1"/>
      </top>
      <bottom style="medium">
        <color auto="1"/>
      </bottom>
      <diagonal style="none"/>
    </border>
    <border>
      <left style="thin">
        <color auto="1"/>
      </left>
      <right style="medium">
        <color auto="1"/>
      </right>
      <top style="thin">
        <color auto="1"/>
      </top>
      <bottom style="medium">
        <color auto="1"/>
      </bottom>
      <diagonal style="none"/>
    </border>
    <border>
      <left style="medium">
        <color auto="1"/>
      </left>
      <right style="thin">
        <color auto="1"/>
      </right>
      <top style="medium">
        <color auto="1"/>
      </top>
      <bottom style="thin">
        <color auto="1"/>
      </bottom>
      <diagonal style="none"/>
    </border>
    <border>
      <left style="thin">
        <color auto="1"/>
      </left>
      <right style="thin">
        <color auto="1"/>
      </right>
      <top style="medium">
        <color auto="1"/>
      </top>
      <bottom style="thin">
        <color auto="1"/>
      </bottom>
      <diagonal style="none"/>
    </border>
    <border>
      <left style="thin">
        <color auto="1"/>
      </left>
      <right style="medium">
        <color auto="1"/>
      </right>
      <top style="medium">
        <color auto="1"/>
      </top>
      <bottom style="thin">
        <color auto="1"/>
      </bottom>
      <diagonal style="none"/>
    </border>
    <border>
      <left style="thin">
        <color auto="1"/>
      </left>
      <right style="medium">
        <color auto="1"/>
      </right>
      <top style="none"/>
      <bottom style="none"/>
      <diagonal style="none"/>
    </border>
    <border>
      <left style="medium">
        <color auto="1"/>
      </left>
      <right style="thin">
        <color auto="1"/>
      </right>
      <top style="thin">
        <color auto="1"/>
      </top>
      <bottom style="none"/>
      <diagonal style="none"/>
    </border>
    <border>
      <left style="thin">
        <color auto="1"/>
      </left>
      <right style="medium">
        <color auto="1"/>
      </right>
      <top style="thin">
        <color auto="1"/>
      </top>
      <bottom style="none"/>
      <diagonal style="none"/>
    </border>
    <border>
      <left style="thin">
        <color auto="1"/>
      </left>
      <right style="medium">
        <color auto="1"/>
      </right>
      <top style="medium">
        <color auto="1"/>
      </top>
      <bottom style="none"/>
      <diagonal style="none"/>
    </border>
    <border>
      <left style="thin">
        <color auto="1"/>
      </left>
      <right style="medium">
        <color auto="1"/>
      </right>
      <top style="none"/>
      <bottom style="medium">
        <color auto="1"/>
      </bottom>
      <diagonal style="none"/>
    </border>
    <border>
      <left style="medium">
        <color auto="1"/>
      </left>
      <right style="thin">
        <color auto="1"/>
      </right>
      <top style="none"/>
      <bottom style="none"/>
      <diagonal style="none"/>
    </border>
    <border>
      <left style="medium">
        <color auto="1"/>
      </left>
      <right style="thin">
        <color auto="1"/>
      </right>
      <top style="none"/>
      <bottom style="medium">
        <color auto="1"/>
      </bottom>
      <diagonal style="none"/>
    </border>
    <border>
      <left style="thin">
        <color auto="1"/>
      </left>
      <right style="thin">
        <color auto="1"/>
      </right>
      <top style="none"/>
      <bottom style="medium">
        <color auto="1"/>
      </bottom>
      <diagonal style="none"/>
    </border>
    <border>
      <left style="thin">
        <color auto="1"/>
      </left>
      <right style="thin">
        <color auto="1"/>
      </right>
      <top style="medium">
        <color auto="1"/>
      </top>
      <bottom style="none"/>
      <diagonal style="none"/>
    </border>
    <border>
      <left style="thin">
        <color auto="1"/>
      </left>
      <right style="none"/>
      <top style="medium">
        <color auto="1"/>
      </top>
      <bottom style="thin">
        <color auto="1"/>
      </bottom>
      <diagonal style="none"/>
    </border>
    <border>
      <left style="none"/>
      <right style="medium">
        <color auto="1"/>
      </right>
      <top style="medium">
        <color auto="1"/>
      </top>
      <bottom style="thin">
        <color auto="1"/>
      </bottom>
      <diagonal style="none"/>
    </border>
    <border>
      <left style="thin">
        <color auto="1"/>
      </left>
      <right style="none"/>
      <top style="thin">
        <color auto="1"/>
      </top>
      <bottom style="medium">
        <color auto="1"/>
      </bottom>
      <diagonal style="none"/>
    </border>
    <border>
      <left style="none"/>
      <right style="thin">
        <color auto="1"/>
      </right>
      <top style="thin">
        <color auto="1"/>
      </top>
      <bottom style="medium">
        <color auto="1"/>
      </bottom>
      <diagonal style="none"/>
    </border>
    <border>
      <left style="medium">
        <color auto="1"/>
      </left>
      <right style="none"/>
      <top style="medium">
        <color auto="1"/>
      </top>
      <bottom style="none"/>
      <diagonal style="none"/>
    </border>
    <border>
      <left style="none"/>
      <right style="none"/>
      <top style="medium">
        <color auto="1"/>
      </top>
      <bottom style="none"/>
      <diagonal style="none"/>
    </border>
    <border>
      <left style="none"/>
      <right style="medium">
        <color auto="1"/>
      </right>
      <top style="medium">
        <color auto="1"/>
      </top>
      <bottom style="none"/>
      <diagonal style="none"/>
    </border>
    <border>
      <left style="medium">
        <color auto="1"/>
      </left>
      <right style="none"/>
      <top style="none"/>
      <bottom style="none"/>
      <diagonal style="none"/>
    </border>
    <border>
      <left style="medium">
        <color auto="1"/>
      </left>
      <right style="thin">
        <color auto="1"/>
      </right>
      <top style="medium">
        <color auto="1"/>
      </top>
      <bottom style="none"/>
      <diagonal style="none"/>
    </border>
    <border>
      <left style="thin">
        <color auto="1"/>
      </left>
      <right style="none"/>
      <top style="medium">
        <color auto="1"/>
      </top>
      <bottom style="medium">
        <color auto="1"/>
      </bottom>
      <diagonal style="none"/>
    </border>
    <border>
      <left style="none"/>
      <right style="none"/>
      <top style="medium">
        <color auto="1"/>
      </top>
      <bottom style="thin">
        <color auto="1"/>
      </bottom>
      <diagonal style="none"/>
    </border>
    <border>
      <left style="none"/>
      <right style="medium">
        <color auto="1"/>
      </right>
      <top style="none"/>
      <bottom style="none"/>
      <diagonal style="none"/>
    </border>
    <border>
      <left style="none"/>
      <right style="thin">
        <color auto="1"/>
      </right>
      <top style="medium">
        <color auto="1"/>
      </top>
      <bottom style="thin">
        <color auto="1"/>
      </bottom>
      <diagonal style="none"/>
    </border>
    <border>
      <left style="none"/>
      <right style="medium">
        <color auto="1"/>
      </right>
      <top style="thin">
        <color auto="1"/>
      </top>
      <bottom style="thin">
        <color auto="1"/>
      </bottom>
      <diagonal style="none"/>
    </border>
    <border>
      <left style="none"/>
      <right style="medium">
        <color auto="1"/>
      </right>
      <top style="thin">
        <color auto="1"/>
      </top>
      <bottom style="medium">
        <color auto="1"/>
      </bottom>
      <diagonal style="none"/>
    </border>
    <border>
      <left style="medium">
        <color auto="1"/>
      </left>
      <right style="none"/>
      <top style="medium">
        <color auto="1"/>
      </top>
      <bottom style="thin">
        <color auto="1"/>
      </bottom>
      <diagonal style="none"/>
    </border>
    <border>
      <left style="medium">
        <color auto="1"/>
      </left>
      <right style="none"/>
      <top style="thin">
        <color auto="1"/>
      </top>
      <bottom style="thin">
        <color auto="1"/>
      </bottom>
      <diagonal style="none"/>
    </border>
    <border>
      <left style="medium">
        <color auto="1"/>
      </left>
      <right style="none"/>
      <top style="thin">
        <color auto="1"/>
      </top>
      <bottom style="none"/>
      <diagonal style="none"/>
    </border>
    <border>
      <left style="medium">
        <color auto="1"/>
      </left>
      <right style="none"/>
      <top style="thin">
        <color auto="1"/>
      </top>
      <bottom style="medium">
        <color auto="1"/>
      </bottom>
      <diagonal style="none"/>
    </border>
    <border>
      <left style="medium">
        <color auto="1"/>
      </left>
      <right style="none"/>
      <top style="none"/>
      <bottom style="thin">
        <color auto="1"/>
      </bottom>
      <diagonal style="none"/>
    </border>
  </borders>
  <cellStyleXfs count="19">
    <xf fontId="0" fillId="0" borderId="0" numFmtId="0" applyNumberFormat="1" applyFont="1" applyFill="1" applyBorder="1"/>
    <xf fontId="1" fillId="0" borderId="0" numFmtId="0" applyNumberFormat="1" applyFont="1" applyFill="1" applyBorder="1"/>
    <xf fontId="2" fillId="0" borderId="0" numFmtId="0" applyNumberFormat="0" applyFont="1" applyFill="0" applyBorder="0" applyProtection="0">
      <alignment vertical="top"/>
      <protection locked="0"/>
    </xf>
    <xf fontId="0" fillId="0" borderId="0" numFmtId="160" applyNumberFormat="1" applyFont="0" applyFill="0" applyBorder="0" applyProtection="0"/>
    <xf fontId="3" fillId="0" borderId="0" numFmtId="0" applyNumberFormat="1" applyFont="1" applyFill="1" applyBorder="1"/>
    <xf fontId="4" fillId="0" borderId="0" numFmtId="0" applyNumberFormat="1" applyFont="1" applyFill="1" applyBorder="1"/>
    <xf fontId="3" fillId="0" borderId="0" numFmtId="0" applyNumberFormat="1" applyFont="1" applyFill="1" applyBorder="1"/>
    <xf fontId="3" fillId="0" borderId="0" numFmtId="0" applyNumberFormat="1" applyFont="1" applyFill="1" applyBorder="1">
      <alignment horizontal="left"/>
    </xf>
    <xf fontId="0" fillId="0" borderId="0" numFmtId="0" applyNumberFormat="1" applyFont="1" applyFill="1" applyBorder="1"/>
    <xf fontId="0" fillId="0" borderId="0" numFmtId="0" applyNumberFormat="1" applyFont="1" applyFill="1" applyBorder="1"/>
    <xf fontId="5" fillId="0" borderId="0" numFmtId="0" applyNumberFormat="1" applyFont="1" applyFill="1" applyBorder="1"/>
    <xf fontId="6" fillId="0" borderId="0" numFmtId="0" applyNumberFormat="1" applyFont="1" applyFill="1" applyBorder="1"/>
    <xf fontId="3" fillId="0" borderId="0" numFmtId="0" applyNumberFormat="1" applyFont="1" applyFill="1" applyBorder="1">
      <alignment horizontal="left"/>
    </xf>
    <xf fontId="4" fillId="0" borderId="0" numFmtId="0" applyNumberFormat="1" applyFont="1" applyFill="1" applyBorder="1"/>
    <xf fontId="0" fillId="0" borderId="0" numFmtId="0" applyNumberFormat="1" applyFont="1" applyFill="1" applyBorder="1"/>
    <xf fontId="4" fillId="0" borderId="0" numFmtId="0" applyNumberFormat="1" applyFont="1" applyFill="1" applyBorder="1"/>
    <xf fontId="4" fillId="0" borderId="0" numFmtId="0" applyNumberFormat="1" applyFont="1" applyFill="1" applyBorder="1"/>
    <xf fontId="4" fillId="0" borderId="0" numFmtId="0" applyNumberFormat="1" applyFont="1" applyFill="1" applyBorder="1"/>
    <xf fontId="7" fillId="0" borderId="0" numFmtId="0" applyNumberFormat="1" applyFont="1" applyFill="1" applyBorder="1"/>
  </cellStyleXfs>
  <cellXfs count="1978">
    <xf fontId="0" fillId="0" borderId="0" numFmtId="0" xfId="0"/>
    <xf fontId="8" fillId="0" borderId="0" numFmtId="0" xfId="0" applyFont="1"/>
    <xf fontId="8" fillId="0" borderId="0" numFmtId="0" xfId="0" applyFont="1" applyAlignment="1">
      <alignment horizontal="right" vertical="center"/>
    </xf>
    <xf fontId="0" fillId="0" borderId="0" numFmtId="0" xfId="0"/>
    <xf fontId="9" fillId="0" borderId="0" numFmtId="0" xfId="0" applyFont="1"/>
    <xf fontId="9" fillId="0" borderId="0" numFmtId="0" xfId="15" applyFont="1"/>
    <xf fontId="9" fillId="0" borderId="0" numFmtId="0" xfId="15" applyFont="1" applyAlignment="1">
      <alignment horizontal="center" vertical="center"/>
    </xf>
    <xf fontId="9" fillId="0" borderId="0" numFmtId="0" xfId="0" applyFont="1" applyAlignment="1">
      <alignment horizontal="center" vertical="center"/>
    </xf>
    <xf fontId="9" fillId="0" borderId="0" numFmtId="0" xfId="4" applyFont="1" applyAlignment="1">
      <alignment horizontal="right" vertical="center"/>
    </xf>
    <xf fontId="10" fillId="0" borderId="0" numFmtId="0" xfId="0" applyFont="1"/>
    <xf fontId="11" fillId="0" borderId="0" numFmtId="0" xfId="0" applyFont="1"/>
    <xf fontId="11" fillId="0" borderId="0" numFmtId="0" xfId="0" applyFont="1" applyAlignment="1">
      <alignment horizontal="right" vertical="center"/>
    </xf>
    <xf fontId="12" fillId="0" borderId="0" numFmtId="0" xfId="0" applyFont="1"/>
    <xf fontId="13" fillId="0" borderId="0" numFmtId="0" xfId="0" applyFont="1" applyAlignment="1">
      <alignment horizontal="center" vertical="center"/>
    </xf>
    <xf fontId="14" fillId="0" borderId="0" numFmtId="0" xfId="0" applyFont="1"/>
    <xf fontId="8" fillId="0" borderId="1" numFmtId="0" xfId="0" applyFont="1" applyBorder="1" applyAlignment="1">
      <alignment horizontal="center" vertical="center" wrapText="1"/>
    </xf>
    <xf fontId="8" fillId="0" borderId="0" numFmtId="0" xfId="0" applyFont="1" applyAlignment="1">
      <alignment horizontal="center" vertical="center" wrapText="1"/>
    </xf>
    <xf fontId="15" fillId="0" borderId="0" numFmtId="0" xfId="0" applyFont="1" applyAlignment="1">
      <alignment horizontal="right" vertical="center"/>
    </xf>
    <xf fontId="16" fillId="0" borderId="2" numFmtId="0" xfId="0" applyFont="1" applyBorder="1" applyAlignment="1">
      <alignment horizontal="center" vertical="center" wrapText="1"/>
    </xf>
    <xf fontId="11" fillId="0" borderId="2" numFmtId="0" xfId="0" applyFont="1" applyBorder="1" applyAlignment="1">
      <alignment horizontal="left" vertical="center" wrapText="1"/>
    </xf>
    <xf fontId="8" fillId="0" borderId="2" numFmtId="0" xfId="0" applyFont="1" applyBorder="1" applyAlignment="1">
      <alignment horizontal="center" vertical="center" wrapText="1"/>
    </xf>
    <xf fontId="8" fillId="2" borderId="1" numFmtId="0" xfId="0" applyFont="1" applyFill="1" applyBorder="1" applyAlignment="1">
      <alignment horizontal="center" vertical="center" wrapText="1"/>
    </xf>
    <xf fontId="17" fillId="3" borderId="0" numFmtId="0" xfId="0" applyFont="1" applyFill="1" applyAlignment="1">
      <alignment horizontal="center" vertical="center" wrapText="1"/>
    </xf>
    <xf fontId="8" fillId="0" borderId="0" numFmtId="1" xfId="0" applyNumberFormat="1" applyFont="1" applyAlignment="1">
      <alignment horizontal="right" vertical="center"/>
    </xf>
    <xf fontId="16" fillId="0" borderId="3" numFmtId="0" xfId="0" applyFont="1" applyBorder="1" applyAlignment="1">
      <alignment horizontal="center" vertical="center" wrapText="1"/>
    </xf>
    <xf fontId="11" fillId="0" borderId="3" numFmtId="0" xfId="0" applyFont="1" applyBorder="1" applyAlignment="1">
      <alignment horizontal="left" vertical="center" wrapText="1"/>
    </xf>
    <xf fontId="8" fillId="0" borderId="3" numFmtId="0" xfId="0" applyFont="1" applyBorder="1" applyAlignment="1">
      <alignment horizontal="center" vertical="center" wrapText="1"/>
    </xf>
    <xf fontId="8" fillId="0" borderId="4" numFmtId="0" xfId="0" applyFont="1" applyBorder="1" applyAlignment="1">
      <alignment horizontal="center" vertical="center" wrapText="1"/>
    </xf>
    <xf fontId="18" fillId="0" borderId="1" numFmtId="0" xfId="0" applyFont="1" applyBorder="1" applyAlignment="1">
      <alignment horizontal="center" vertical="center" wrapText="1"/>
    </xf>
    <xf fontId="16" fillId="0" borderId="4" numFmtId="0" xfId="0" applyFont="1" applyBorder="1" applyAlignment="1">
      <alignment horizontal="center" vertical="center" wrapText="1"/>
    </xf>
    <xf fontId="11" fillId="0" borderId="4" numFmtId="0" xfId="0" applyFont="1" applyBorder="1" applyAlignment="1">
      <alignment horizontal="left" vertical="center" wrapText="1"/>
    </xf>
    <xf fontId="18" fillId="0" borderId="5" numFmtId="0" xfId="0" applyFont="1" applyBorder="1" applyAlignment="1">
      <alignment vertical="center"/>
    </xf>
    <xf fontId="18" fillId="0" borderId="6" numFmtId="0" xfId="0" applyFont="1" applyBorder="1" applyAlignment="1">
      <alignment vertical="center"/>
    </xf>
    <xf fontId="18" fillId="0" borderId="0" numFmtId="0" xfId="0" applyFont="1" applyAlignment="1">
      <alignment vertical="center"/>
    </xf>
    <xf fontId="16" fillId="0" borderId="7" numFmtId="0" xfId="0" applyFont="1" applyBorder="1" applyAlignment="1">
      <alignment horizontal="center" vertical="center" wrapText="1"/>
    </xf>
    <xf fontId="16" fillId="0" borderId="8" numFmtId="0" xfId="0" applyFont="1" applyBorder="1" applyAlignment="1">
      <alignment horizontal="center" vertical="center" wrapText="1"/>
    </xf>
    <xf fontId="16" fillId="0" borderId="1" numFmtId="0" xfId="0" applyFont="1" applyBorder="1" applyAlignment="1">
      <alignment horizontal="center" vertical="center" wrapText="1"/>
    </xf>
    <xf fontId="8" fillId="0" borderId="0" numFmtId="0" xfId="0" applyFont="1" applyAlignment="1">
      <alignment vertical="center" wrapText="1"/>
    </xf>
    <xf fontId="8" fillId="0" borderId="0" numFmtId="0" xfId="0" applyFont="1" applyAlignment="1">
      <alignment horizontal="right" vertical="center" wrapText="1"/>
    </xf>
    <xf fontId="8" fillId="0" borderId="1" numFmtId="0" xfId="0" applyFont="1" applyBorder="1" applyAlignment="1">
      <alignment horizontal="left" vertical="center" wrapText="1"/>
    </xf>
    <xf fontId="18" fillId="0" borderId="1" numFmtId="0" xfId="0" applyFont="1" applyBorder="1" applyAlignment="1">
      <alignment vertical="center"/>
    </xf>
    <xf fontId="18" fillId="0" borderId="7" numFmtId="0" xfId="0" applyFont="1" applyBorder="1" applyAlignment="1">
      <alignment vertical="center"/>
    </xf>
    <xf fontId="19" fillId="0" borderId="1" numFmtId="0" xfId="0" applyFont="1" applyBorder="1" applyAlignment="1">
      <alignment horizontal="center" vertical="center" wrapText="1"/>
    </xf>
    <xf fontId="8" fillId="0" borderId="0" numFmtId="1" xfId="0" applyNumberFormat="1" applyFont="1"/>
    <xf fontId="16" fillId="0" borderId="0" numFmtId="1" xfId="0" applyNumberFormat="1" applyFont="1" applyAlignment="1">
      <alignment horizontal="right" vertical="center"/>
    </xf>
    <xf fontId="19" fillId="0" borderId="0" numFmtId="0" xfId="0" applyFont="1" applyAlignment="1">
      <alignment horizontal="center" vertical="center" wrapText="1"/>
    </xf>
    <xf fontId="18" fillId="0" borderId="0" numFmtId="0" xfId="0" applyFont="1" applyAlignment="1">
      <alignment horizontal="center" vertical="center" wrapText="1"/>
    </xf>
    <xf fontId="16" fillId="0" borderId="5" numFmtId="0" xfId="0" applyFont="1" applyBorder="1" applyAlignment="1">
      <alignment horizontal="center" vertical="center" wrapText="1"/>
    </xf>
    <xf fontId="16" fillId="0" borderId="6" numFmtId="0" xfId="0" applyFont="1" applyBorder="1" applyAlignment="1">
      <alignment horizontal="center" vertical="center" wrapText="1"/>
    </xf>
    <xf fontId="8" fillId="0" borderId="2" numFmtId="0" xfId="0" applyFont="1" applyBorder="1" applyAlignment="1">
      <alignment horizontal="left" vertical="center" wrapText="1"/>
    </xf>
    <xf fontId="8" fillId="0" borderId="3" numFmtId="0" xfId="0" applyFont="1" applyBorder="1"/>
    <xf fontId="8" fillId="0" borderId="3" numFmtId="0" xfId="0" applyFont="1" applyBorder="1" applyAlignment="1">
      <alignment horizontal="left" vertical="center" wrapText="1"/>
    </xf>
    <xf fontId="8" fillId="0" borderId="4" numFmtId="0" xfId="0" applyFont="1" applyBorder="1" applyAlignment="1">
      <alignment horizontal="left" vertical="center" wrapText="1"/>
    </xf>
    <xf fontId="8" fillId="0" borderId="4" numFmtId="0" xfId="0" applyFont="1" applyBorder="1"/>
    <xf fontId="18" fillId="0" borderId="8" numFmtId="0" xfId="0" applyFont="1" applyBorder="1" applyAlignment="1">
      <alignment vertical="center"/>
    </xf>
    <xf fontId="16" fillId="0" borderId="8" numFmtId="0" xfId="0" applyFont="1" applyBorder="1" applyAlignment="1">
      <alignment horizontal="right" vertical="center" wrapText="1"/>
    </xf>
    <xf fontId="16" fillId="0" borderId="9" numFmtId="0" xfId="0" applyFont="1" applyBorder="1" applyAlignment="1">
      <alignment horizontal="right" vertical="center" wrapText="1"/>
    </xf>
    <xf fontId="8" fillId="0" borderId="1" numFmtId="49" xfId="0" applyNumberFormat="1" applyFont="1" applyBorder="1" applyAlignment="1">
      <alignment horizontal="center" vertical="center" wrapText="1"/>
    </xf>
    <xf fontId="8" fillId="4" borderId="1" numFmtId="0" xfId="0" applyFont="1" applyFill="1" applyBorder="1" applyAlignment="1">
      <alignment horizontal="center" vertical="center" wrapText="1"/>
    </xf>
    <xf fontId="18" fillId="0" borderId="7" numFmtId="0" xfId="0" applyFont="1" applyBorder="1" applyAlignment="1">
      <alignment horizontal="left" vertical="center" wrapText="1"/>
    </xf>
    <xf fontId="18" fillId="0" borderId="8" numFmtId="0" xfId="0" applyFont="1" applyBorder="1" applyAlignment="1">
      <alignment horizontal="left" vertical="center" wrapText="1"/>
    </xf>
    <xf fontId="18" fillId="0" borderId="9" numFmtId="0" xfId="0" applyFont="1" applyBorder="1" applyAlignment="1">
      <alignment horizontal="left" vertical="center" wrapText="1"/>
    </xf>
    <xf fontId="8" fillId="0" borderId="1" numFmtId="0" xfId="0" applyFont="1" applyBorder="1" applyAlignment="1">
      <alignment vertical="center" wrapText="1"/>
    </xf>
    <xf fontId="16" fillId="0" borderId="0" numFmtId="0" xfId="0" applyFont="1" applyAlignment="1">
      <alignment horizontal="right" vertical="center" wrapText="1"/>
    </xf>
    <xf fontId="16" fillId="0" borderId="0" numFmtId="0" xfId="0" applyFont="1" applyAlignment="1">
      <alignment horizontal="center" vertical="center" wrapText="1"/>
    </xf>
    <xf fontId="20" fillId="3" borderId="0" numFmtId="0" xfId="0" applyFont="1" applyFill="1" applyAlignment="1">
      <alignment vertical="center"/>
    </xf>
    <xf fontId="8" fillId="0" borderId="5" numFmtId="0" xfId="0" applyFont="1" applyBorder="1" applyAlignment="1">
      <alignment horizontal="center" vertical="center" wrapText="1"/>
    </xf>
    <xf fontId="21" fillId="3" borderId="0" numFmtId="0" xfId="0" applyFont="1" applyFill="1" applyAlignment="1">
      <alignment horizontal="right" vertical="center" wrapText="1"/>
    </xf>
    <xf fontId="21" fillId="3" borderId="0" numFmtId="0" xfId="0" applyFont="1" applyFill="1" applyAlignment="1">
      <alignment horizontal="center" vertical="center" wrapText="1"/>
    </xf>
    <xf fontId="8" fillId="0" borderId="7" numFmtId="0" xfId="0" applyFont="1" applyBorder="1" applyAlignment="1">
      <alignment horizontal="center" vertical="center" wrapText="1"/>
    </xf>
    <xf fontId="17" fillId="3" borderId="0" numFmtId="0" xfId="0" applyFont="1" applyFill="1" applyAlignment="1">
      <alignment horizontal="right" vertical="center"/>
    </xf>
    <xf fontId="17" fillId="3" borderId="0" numFmtId="0" xfId="0" applyFont="1" applyFill="1"/>
    <xf fontId="22" fillId="0" borderId="1" numFmtId="0" xfId="0" applyFont="1" applyBorder="1" applyAlignment="1">
      <alignment horizontal="left" vertical="center" wrapText="1"/>
    </xf>
    <xf fontId="17" fillId="3" borderId="0" numFmtId="0" xfId="0" applyFont="1" applyFill="1" applyAlignment="1">
      <alignment horizontal="left" vertical="center"/>
    </xf>
    <xf fontId="18" fillId="0" borderId="7" numFmtId="0" xfId="0" applyFont="1" applyBorder="1" applyAlignment="1">
      <alignment horizontal="left" vertical="center"/>
    </xf>
    <xf fontId="18" fillId="0" borderId="8" numFmtId="0" xfId="0" applyFont="1" applyBorder="1" applyAlignment="1">
      <alignment horizontal="left" vertical="center"/>
    </xf>
    <xf fontId="17" fillId="3" borderId="0" numFmtId="0" xfId="0" applyFont="1" applyFill="1" applyAlignment="1">
      <alignment horizontal="right"/>
    </xf>
    <xf fontId="18" fillId="0" borderId="10" numFmtId="0" xfId="0" applyFont="1" applyBorder="1" applyAlignment="1">
      <alignment horizontal="left" vertical="center"/>
    </xf>
    <xf fontId="18" fillId="0" borderId="11" numFmtId="0" xfId="0" applyFont="1" applyBorder="1" applyAlignment="1">
      <alignment horizontal="left" vertical="center"/>
    </xf>
    <xf fontId="23" fillId="0" borderId="1" numFmtId="0" xfId="0" applyFont="1" applyBorder="1" applyAlignment="1">
      <alignment horizontal="left" vertical="center" wrapText="1"/>
    </xf>
    <xf fontId="17" fillId="3" borderId="0" numFmtId="0" xfId="0" applyFont="1" applyFill="1" applyAlignment="1">
      <alignment horizontal="center" vertical="center"/>
    </xf>
    <xf fontId="16" fillId="0" borderId="2" numFmtId="0" xfId="0" applyFont="1" applyBorder="1" applyAlignment="1">
      <alignment horizontal="left" vertical="center" wrapText="1"/>
    </xf>
    <xf fontId="16" fillId="0" borderId="3" numFmtId="0" xfId="0" applyFont="1" applyBorder="1" applyAlignment="1">
      <alignment horizontal="left" vertical="center" wrapText="1"/>
    </xf>
    <xf fontId="16" fillId="0" borderId="4" numFmtId="0" xfId="0" applyFont="1" applyBorder="1" applyAlignment="1">
      <alignment horizontal="left" vertical="center" wrapText="1"/>
    </xf>
    <xf fontId="16" fillId="0" borderId="0" numFmtId="0" xfId="0" applyFont="1"/>
    <xf fontId="16" fillId="0" borderId="0" numFmtId="0" xfId="0" applyFont="1" applyAlignment="1">
      <alignment vertical="top" wrapText="1"/>
    </xf>
    <xf fontId="18" fillId="0" borderId="7" numFmtId="0" xfId="0" applyFont="1" applyBorder="1" applyAlignment="1">
      <alignment horizontal="left" vertical="top" wrapText="1"/>
    </xf>
    <xf fontId="18" fillId="0" borderId="8" numFmtId="0" xfId="0" applyFont="1" applyBorder="1" applyAlignment="1">
      <alignment horizontal="left" vertical="top" wrapText="1"/>
    </xf>
    <xf fontId="18" fillId="0" borderId="9" numFmtId="0" xfId="0" applyFont="1" applyBorder="1" applyAlignment="1">
      <alignment horizontal="left" vertical="top" wrapText="1"/>
    </xf>
    <xf fontId="16" fillId="0" borderId="0" numFmtId="0" xfId="0" applyFont="1" applyAlignment="1">
      <alignment horizontal="right" vertical="top" wrapText="1"/>
    </xf>
    <xf fontId="24" fillId="0" borderId="0" numFmtId="0" xfId="0" applyFont="1" applyAlignment="1">
      <alignment vertical="top" wrapText="1"/>
    </xf>
    <xf fontId="16" fillId="0" borderId="9" numFmtId="0" xfId="0" applyFont="1" applyBorder="1" applyAlignment="1">
      <alignment horizontal="center" vertical="center" wrapText="1"/>
    </xf>
    <xf fontId="8" fillId="0" borderId="0" numFmtId="0" xfId="0" applyFont="1" applyAlignment="1">
      <alignment horizontal="right"/>
    </xf>
    <xf fontId="0" fillId="3" borderId="0" numFmtId="0" xfId="0" applyFill="1" applyAlignment="1">
      <alignment horizontal="center" vertical="center" wrapText="1"/>
    </xf>
    <xf fontId="8" fillId="0" borderId="0" numFmtId="0" xfId="0" applyFont="1" applyAlignment="1">
      <alignment vertical="top"/>
    </xf>
    <xf fontId="18" fillId="0" borderId="1" numFmtId="0" xfId="0" applyFont="1" applyBorder="1" applyAlignment="1">
      <alignment horizontal="left" vertical="top"/>
    </xf>
    <xf fontId="8" fillId="0" borderId="0" numFmtId="0" xfId="0" applyFont="1" applyAlignment="1">
      <alignment horizontal="right" vertical="top"/>
    </xf>
    <xf fontId="0" fillId="0" borderId="0" numFmtId="0" xfId="0" applyAlignment="1">
      <alignment vertical="top"/>
    </xf>
    <xf fontId="18" fillId="0" borderId="0" numFmtId="0" xfId="0" applyFont="1" applyAlignment="1">
      <alignment horizontal="left" vertical="top"/>
    </xf>
    <xf fontId="18" fillId="0" borderId="6" numFmtId="0" xfId="0" applyFont="1" applyBorder="1" applyAlignment="1">
      <alignment horizontal="left" vertical="top"/>
    </xf>
    <xf fontId="16" fillId="0" borderId="12" numFmtId="0" xfId="0" applyFont="1" applyBorder="1" applyAlignment="1">
      <alignment horizontal="center" vertical="center" wrapText="1"/>
    </xf>
    <xf fontId="0" fillId="3" borderId="0" numFmtId="0" xfId="0" applyFill="1"/>
    <xf fontId="18" fillId="0" borderId="1" numFmtId="0" xfId="0" applyFont="1" applyBorder="1" applyAlignment="1">
      <alignment horizontal="left" vertical="center"/>
    </xf>
    <xf fontId="8" fillId="0" borderId="13" numFmtId="0" xfId="0" applyFont="1" applyBorder="1" applyAlignment="1">
      <alignment horizontal="center" vertical="center" wrapText="1"/>
    </xf>
    <xf fontId="8" fillId="0" borderId="14" numFmtId="0" xfId="0" applyFont="1" applyBorder="1" applyAlignment="1">
      <alignment horizontal="center" vertical="center" wrapText="1"/>
    </xf>
    <xf fontId="8" fillId="0" borderId="7" numFmtId="0" xfId="0" applyFont="1" applyBorder="1" applyAlignment="1">
      <alignment horizontal="center"/>
    </xf>
    <xf fontId="8" fillId="0" borderId="9" numFmtId="0" xfId="0" applyFont="1" applyBorder="1" applyAlignment="1">
      <alignment horizontal="center"/>
    </xf>
    <xf fontId="8" fillId="0" borderId="7" numFmtId="0" xfId="0" applyFont="1" applyBorder="1" applyAlignment="1">
      <alignment horizontal="center" vertical="center"/>
    </xf>
    <xf fontId="8" fillId="0" borderId="9" numFmtId="0" xfId="0" applyFont="1" applyBorder="1" applyAlignment="1">
      <alignment horizontal="center" vertical="center"/>
    </xf>
    <xf fontId="8" fillId="0" borderId="6" numFmtId="0" xfId="0" applyFont="1" applyBorder="1" applyAlignment="1">
      <alignment horizontal="center" vertical="center" wrapText="1"/>
    </xf>
    <xf fontId="8" fillId="0" borderId="12" numFmtId="0" xfId="0" applyFont="1" applyBorder="1" applyAlignment="1">
      <alignment horizontal="center" vertical="center" wrapText="1"/>
    </xf>
    <xf fontId="16" fillId="0" borderId="1" numFmtId="0" xfId="0" applyFont="1" applyBorder="1" applyAlignment="1">
      <alignment horizontal="right" vertical="center" wrapText="1"/>
    </xf>
    <xf fontId="25" fillId="0" borderId="0" numFmtId="0" xfId="0" applyFont="1"/>
    <xf fontId="26" fillId="0" borderId="0" numFmtId="0" xfId="0" applyFont="1"/>
    <xf fontId="17" fillId="3" borderId="0" numFmtId="1" xfId="0" applyNumberFormat="1" applyFont="1" applyFill="1" applyAlignment="1">
      <alignment horizontal="center" vertical="center" wrapText="1"/>
    </xf>
    <xf fontId="27" fillId="0" borderId="0" numFmtId="0" xfId="0" applyFont="1" applyAlignment="1">
      <alignment horizontal="center" vertical="center"/>
    </xf>
    <xf fontId="18" fillId="0" borderId="9" numFmtId="0" xfId="0" applyFont="1" applyBorder="1" applyAlignment="1">
      <alignment horizontal="left" vertical="center"/>
    </xf>
    <xf fontId="28" fillId="0" borderId="0" numFmtId="0" xfId="0" applyFont="1"/>
    <xf fontId="29" fillId="0" borderId="15" numFmtId="0" xfId="0" applyFont="1" applyBorder="1" applyAlignment="1">
      <alignment horizontal="left" vertical="center" wrapText="1"/>
    </xf>
    <xf fontId="29" fillId="0" borderId="14" numFmtId="0" xfId="0" applyFont="1" applyBorder="1" applyAlignment="1">
      <alignment horizontal="left" vertical="center"/>
    </xf>
    <xf fontId="29" fillId="0" borderId="12" numFmtId="0" xfId="0" applyFont="1" applyBorder="1" applyAlignment="1">
      <alignment horizontal="left" vertical="center"/>
    </xf>
    <xf fontId="30" fillId="0" borderId="15" numFmtId="0" xfId="0" applyFont="1" applyBorder="1" applyAlignment="1">
      <alignment horizontal="left" vertical="center" wrapText="1"/>
    </xf>
    <xf fontId="30" fillId="0" borderId="14" numFmtId="0" xfId="0" applyFont="1" applyBorder="1" applyAlignment="1">
      <alignment horizontal="left" vertical="center"/>
    </xf>
    <xf fontId="30" fillId="0" borderId="12" numFmtId="0" xfId="0" applyFont="1" applyBorder="1" applyAlignment="1">
      <alignment horizontal="left" vertical="center"/>
    </xf>
    <xf fontId="18" fillId="0" borderId="2" numFmtId="0" xfId="0" applyFont="1" applyBorder="1" applyAlignment="1">
      <alignment horizontal="center" vertical="center" wrapText="1"/>
    </xf>
    <xf fontId="18" fillId="0" borderId="4" numFmtId="0" xfId="0" applyFont="1" applyBorder="1" applyAlignment="1">
      <alignment horizontal="left" vertical="center"/>
    </xf>
    <xf fontId="16" fillId="0" borderId="0" numFmtId="0" xfId="0" applyFont="1" applyAlignment="1">
      <alignment horizontal="left" vertical="center" wrapText="1"/>
    </xf>
    <xf fontId="30" fillId="0" borderId="1" numFmtId="0" xfId="0" applyFont="1" applyBorder="1" applyAlignment="1">
      <alignment horizontal="left" vertical="center" wrapText="1"/>
    </xf>
    <xf fontId="18" fillId="0" borderId="15" numFmtId="0" xfId="0" applyFont="1" applyBorder="1" applyAlignment="1">
      <alignment horizontal="left" vertical="center"/>
    </xf>
    <xf fontId="18" fillId="0" borderId="2" numFmtId="0" xfId="0" applyFont="1" applyBorder="1" applyAlignment="1">
      <alignment horizontal="left" vertical="center"/>
    </xf>
    <xf fontId="18" fillId="0" borderId="10" numFmtId="0" xfId="0" applyFont="1" applyBorder="1" applyAlignment="1">
      <alignment vertical="center"/>
    </xf>
    <xf fontId="18" fillId="0" borderId="6" numFmtId="0" xfId="0" applyFont="1" applyBorder="1" applyAlignment="1">
      <alignment horizontal="left" vertical="center"/>
    </xf>
    <xf fontId="18" fillId="0" borderId="12" numFmtId="0" xfId="0" applyFont="1" applyBorder="1" applyAlignment="1">
      <alignment horizontal="left" vertical="center"/>
    </xf>
    <xf fontId="31" fillId="0" borderId="0" numFmtId="0" xfId="0" applyFont="1"/>
    <xf fontId="0" fillId="0" borderId="0" numFmtId="0" xfId="0" applyAlignment="1">
      <alignment horizontal="left" vertical="center"/>
    </xf>
    <xf fontId="10" fillId="0" borderId="0" numFmtId="0" xfId="0" applyFont="1" applyAlignment="1">
      <alignment horizontal="center" vertical="center"/>
    </xf>
    <xf fontId="32" fillId="0" borderId="0" numFmtId="1" xfId="0" applyNumberFormat="1" applyFont="1" applyAlignment="1">
      <alignment horizontal="left" vertical="center"/>
    </xf>
    <xf fontId="12" fillId="0" borderId="0" numFmtId="0" xfId="0" applyFont="1" applyAlignment="1">
      <alignment horizontal="left" vertical="center" wrapText="1"/>
    </xf>
    <xf fontId="33" fillId="0" borderId="0" numFmtId="0" xfId="0" applyFont="1" applyAlignment="1">
      <alignment horizontal="center" vertical="center"/>
    </xf>
    <xf fontId="9" fillId="0" borderId="0" numFmtId="0" xfId="0" applyFont="1" applyAlignment="1">
      <alignment horizontal="left" vertical="center" wrapText="1"/>
    </xf>
    <xf fontId="0" fillId="0" borderId="0" numFmtId="0" xfId="0" applyAlignment="1">
      <alignment horizontal="left" vertical="center" wrapText="1"/>
    </xf>
    <xf fontId="0" fillId="0" borderId="16" numFmtId="0" xfId="0" applyBorder="1" applyAlignment="1">
      <alignment horizontal="center" vertical="center" wrapText="1"/>
    </xf>
    <xf fontId="0" fillId="0" borderId="17" numFmtId="0" xfId="0" applyBorder="1" applyAlignment="1">
      <alignment horizontal="left" vertical="center"/>
    </xf>
    <xf fontId="0" fillId="0" borderId="17" numFmtId="1" xfId="0" applyNumberFormat="1" applyBorder="1" applyAlignment="1">
      <alignment horizontal="left" vertical="center" wrapText="1"/>
    </xf>
    <xf fontId="0" fillId="0" borderId="17" numFmtId="0" xfId="0" applyBorder="1" applyAlignment="1">
      <alignment horizontal="left" vertical="center" wrapText="1"/>
    </xf>
    <xf fontId="0" fillId="0" borderId="18" numFmtId="0" xfId="0" applyBorder="1" applyAlignment="1">
      <alignment horizontal="left" vertical="center" wrapText="1"/>
    </xf>
    <xf fontId="34" fillId="0" borderId="19" numFmtId="0" xfId="0" applyFont="1" applyBorder="1" applyAlignment="1">
      <alignment horizontal="center" vertical="center" wrapText="1"/>
    </xf>
    <xf fontId="34" fillId="0" borderId="20" numFmtId="0" xfId="0" applyFont="1" applyBorder="1" applyAlignment="1">
      <alignment horizontal="center" vertical="center" wrapText="1"/>
    </xf>
    <xf fontId="34" fillId="0" borderId="21" numFmtId="0" xfId="0" applyFont="1" applyBorder="1" applyAlignment="1">
      <alignment horizontal="center" vertical="center" wrapText="1"/>
    </xf>
    <xf fontId="17" fillId="0" borderId="0" numFmtId="0" xfId="0" applyFont="1" applyAlignment="1">
      <alignment horizontal="left" vertical="center" wrapText="1"/>
    </xf>
    <xf fontId="0" fillId="0" borderId="22" numFmtId="0" xfId="0" applyBorder="1" applyAlignment="1">
      <alignment horizontal="center" vertical="center" wrapText="1"/>
    </xf>
    <xf fontId="0" fillId="0" borderId="4" numFmtId="0" xfId="0" applyBorder="1" applyAlignment="1">
      <alignment horizontal="left" vertical="center" wrapText="1"/>
    </xf>
    <xf fontId="24" fillId="0" borderId="4" numFmtId="1" xfId="0" applyNumberFormat="1" applyFont="1" applyBorder="1" applyAlignment="1">
      <alignment horizontal="left" vertical="center" wrapText="1"/>
    </xf>
    <xf fontId="35" fillId="0" borderId="4" numFmtId="0" xfId="0" applyFont="1" applyBorder="1" applyAlignment="1">
      <alignment horizontal="left" vertical="center" wrapText="1"/>
    </xf>
    <xf fontId="24" fillId="0" borderId="4" numFmtId="0" xfId="0" applyFont="1" applyBorder="1" applyAlignment="1">
      <alignment horizontal="left" vertical="center" wrapText="1"/>
    </xf>
    <xf fontId="24" fillId="0" borderId="4" numFmtId="161" xfId="0" applyNumberFormat="1" applyFont="1" applyBorder="1" applyAlignment="1">
      <alignment horizontal="left" vertical="center" wrapText="1"/>
    </xf>
    <xf fontId="0" fillId="0" borderId="23" numFmtId="0" xfId="0" applyBorder="1" applyAlignment="1">
      <alignment horizontal="center" vertical="center" wrapText="1"/>
    </xf>
    <xf fontId="8" fillId="0" borderId="4" numFmtId="3" xfId="17" applyNumberFormat="1" applyFont="1" applyBorder="1" applyAlignment="1">
      <alignment horizontal="left" vertical="center" wrapText="1"/>
    </xf>
    <xf fontId="0" fillId="0" borderId="24" numFmtId="0" xfId="0" applyBorder="1" applyAlignment="1">
      <alignment horizontal="center" vertical="center" wrapText="1"/>
    </xf>
    <xf fontId="0" fillId="0" borderId="1" numFmtId="0" xfId="0" applyBorder="1" applyAlignment="1">
      <alignment horizontal="left" vertical="center" wrapText="1"/>
    </xf>
    <xf fontId="8" fillId="0" borderId="1" numFmtId="0" xfId="17" applyFont="1" applyBorder="1" applyAlignment="1">
      <alignment horizontal="left" vertical="center" wrapText="1"/>
    </xf>
    <xf fontId="16" fillId="2" borderId="1" numFmtId="3" xfId="17" applyNumberFormat="1" applyFont="1" applyFill="1" applyBorder="1" applyAlignment="1">
      <alignment horizontal="left" vertical="center" wrapText="1"/>
    </xf>
    <xf fontId="0" fillId="0" borderId="25" numFmtId="0" xfId="0" applyBorder="1" applyAlignment="1">
      <alignment horizontal="center" vertical="center" wrapText="1"/>
    </xf>
    <xf fontId="8" fillId="0" borderId="1" numFmtId="3" xfId="17" applyNumberFormat="1" applyFont="1" applyBorder="1" applyAlignment="1">
      <alignment horizontal="left" vertical="center" wrapText="1"/>
    </xf>
    <xf fontId="24" fillId="0" borderId="1" numFmtId="1" xfId="0" applyNumberFormat="1" applyFont="1" applyBorder="1" applyAlignment="1">
      <alignment horizontal="left" vertical="center" wrapText="1"/>
    </xf>
    <xf fontId="35" fillId="0" borderId="1" numFmtId="0" xfId="0" applyFont="1" applyBorder="1" applyAlignment="1">
      <alignment horizontal="left" vertical="center" wrapText="1"/>
    </xf>
    <xf fontId="24" fillId="0" borderId="1" numFmtId="0" xfId="0" applyFont="1" applyBorder="1" applyAlignment="1">
      <alignment horizontal="left" vertical="center" wrapText="1"/>
    </xf>
    <xf fontId="24" fillId="0" borderId="1" numFmtId="161" xfId="0" applyNumberFormat="1" applyFont="1" applyBorder="1" applyAlignment="1">
      <alignment horizontal="left" vertical="center" wrapText="1"/>
    </xf>
    <xf fontId="16" fillId="0" borderId="1" numFmtId="0" xfId="17" applyFont="1" applyBorder="1" applyAlignment="1">
      <alignment horizontal="left" vertical="center" wrapText="1"/>
    </xf>
    <xf fontId="0" fillId="0" borderId="1" numFmtId="0" xfId="0" applyBorder="1" applyAlignment="1">
      <alignment horizontal="left" vertical="center"/>
    </xf>
    <xf fontId="17" fillId="0" borderId="0" numFmtId="0" xfId="0" applyFont="1" applyAlignment="1">
      <alignment horizontal="left" vertical="center"/>
    </xf>
    <xf fontId="0" fillId="0" borderId="26" numFmtId="0" xfId="0" applyBorder="1" applyAlignment="1">
      <alignment horizontal="center" vertical="center"/>
    </xf>
    <xf fontId="0" fillId="0" borderId="27" numFmtId="0" xfId="0" applyBorder="1" applyAlignment="1">
      <alignment horizontal="left" vertical="center"/>
    </xf>
    <xf fontId="8" fillId="0" borderId="27" numFmtId="0" xfId="17" applyFont="1" applyBorder="1" applyAlignment="1">
      <alignment horizontal="left" vertical="center" wrapText="1"/>
    </xf>
    <xf fontId="0" fillId="0" borderId="28" numFmtId="0" xfId="0" applyBorder="1" applyAlignment="1">
      <alignment horizontal="center" vertical="center" wrapText="1"/>
    </xf>
    <xf fontId="8" fillId="0" borderId="27" numFmtId="3" xfId="17" applyNumberFormat="1" applyFont="1" applyBorder="1" applyAlignment="1">
      <alignment horizontal="left" vertical="center" wrapText="1"/>
    </xf>
    <xf fontId="17" fillId="0" borderId="0" numFmtId="3" xfId="17" applyNumberFormat="1" applyFont="1" applyAlignment="1">
      <alignment horizontal="left" vertical="center" wrapText="1"/>
    </xf>
    <xf fontId="8" fillId="0" borderId="4" numFmtId="0" xfId="17" applyFont="1" applyBorder="1" applyAlignment="1">
      <alignment horizontal="left" vertical="center" wrapText="1"/>
    </xf>
    <xf fontId="8" fillId="0" borderId="23" numFmtId="0" xfId="17" applyFont="1" applyBorder="1" applyAlignment="1">
      <alignment horizontal="center" vertical="center" wrapText="1"/>
    </xf>
    <xf fontId="8" fillId="0" borderId="25" numFmtId="0" xfId="17" applyFont="1" applyBorder="1" applyAlignment="1">
      <alignment horizontal="center" vertical="center" wrapText="1"/>
    </xf>
    <xf fontId="8" fillId="0" borderId="28" numFmtId="0" xfId="17" applyFont="1" applyBorder="1" applyAlignment="1">
      <alignment horizontal="center" vertical="center" wrapText="1"/>
    </xf>
    <xf fontId="0" fillId="0" borderId="29" numFmtId="0" xfId="0" applyBorder="1" applyAlignment="1">
      <alignment horizontal="center" vertical="center" wrapText="1"/>
    </xf>
    <xf fontId="0" fillId="0" borderId="30" numFmtId="0" xfId="0" applyBorder="1" applyAlignment="1">
      <alignment horizontal="left" vertical="center" wrapText="1"/>
    </xf>
    <xf fontId="24" fillId="0" borderId="30" numFmtId="1" xfId="0" applyNumberFormat="1" applyFont="1" applyBorder="1" applyAlignment="1">
      <alignment horizontal="left" vertical="center" wrapText="1"/>
    </xf>
    <xf fontId="35" fillId="0" borderId="30" numFmtId="0" xfId="0" applyFont="1" applyBorder="1" applyAlignment="1">
      <alignment horizontal="left" vertical="center" wrapText="1"/>
    </xf>
    <xf fontId="24" fillId="0" borderId="30" numFmtId="0" xfId="0" applyFont="1" applyBorder="1" applyAlignment="1">
      <alignment horizontal="left" vertical="center" wrapText="1"/>
    </xf>
    <xf fontId="0" fillId="0" borderId="31" numFmtId="0" xfId="0" applyBorder="1" applyAlignment="1">
      <alignment horizontal="left" vertical="center" wrapText="1"/>
    </xf>
    <xf fontId="21" fillId="0" borderId="0" numFmtId="161" xfId="0" applyNumberFormat="1" applyFont="1" applyAlignment="1">
      <alignment horizontal="left" vertical="center" wrapText="1"/>
    </xf>
    <xf fontId="21" fillId="0" borderId="0" numFmtId="0" xfId="0" applyFont="1" applyAlignment="1">
      <alignment horizontal="left" vertical="center" wrapText="1"/>
    </xf>
    <xf fontId="8" fillId="0" borderId="32" numFmtId="0" xfId="17" applyFont="1" applyBorder="1" applyAlignment="1">
      <alignment horizontal="center" vertical="center" wrapText="1"/>
    </xf>
    <xf fontId="8" fillId="0" borderId="1" numFmtId="162" xfId="0" applyNumberFormat="1" applyFont="1" applyBorder="1" applyAlignment="1">
      <alignment horizontal="left" vertical="center"/>
    </xf>
    <xf fontId="0" fillId="0" borderId="33" numFmtId="0" xfId="0" applyBorder="1" applyAlignment="1">
      <alignment horizontal="center" vertical="center" wrapText="1"/>
    </xf>
    <xf fontId="0" fillId="0" borderId="2" numFmtId="0" xfId="0" applyBorder="1" applyAlignment="1">
      <alignment horizontal="left" vertical="center" wrapText="1"/>
    </xf>
    <xf fontId="8" fillId="0" borderId="2" numFmtId="162" xfId="0" applyNumberFormat="1" applyFont="1" applyBorder="1" applyAlignment="1">
      <alignment horizontal="left" vertical="center"/>
    </xf>
    <xf fontId="8" fillId="0" borderId="2" numFmtId="0" xfId="17" applyFont="1" applyBorder="1" applyAlignment="1">
      <alignment horizontal="left" vertical="center" wrapText="1"/>
    </xf>
    <xf fontId="0" fillId="0" borderId="1" numFmtId="0" xfId="0" applyBorder="1" applyAlignment="1">
      <alignment horizontal="center" vertical="center" wrapText="1"/>
    </xf>
    <xf fontId="8" fillId="0" borderId="1" numFmtId="0" xfId="17" applyFont="1" applyBorder="1" applyAlignment="1">
      <alignment horizontal="center" vertical="center" wrapText="1"/>
    </xf>
    <xf fontId="8" fillId="0" borderId="4" numFmtId="162" xfId="0" applyNumberFormat="1" applyFont="1" applyBorder="1" applyAlignment="1">
      <alignment horizontal="left" vertical="center"/>
    </xf>
    <xf fontId="0" fillId="0" borderId="26" numFmtId="0" xfId="0" applyBorder="1" applyAlignment="1">
      <alignment horizontal="center" vertical="center" wrapText="1"/>
    </xf>
    <xf fontId="0" fillId="0" borderId="27" numFmtId="0" xfId="0" applyBorder="1" applyAlignment="1">
      <alignment horizontal="left" vertical="center" wrapText="1"/>
    </xf>
    <xf fontId="8" fillId="0" borderId="27" numFmtId="162" xfId="0" applyNumberFormat="1" applyFont="1" applyBorder="1" applyAlignment="1">
      <alignment horizontal="left" vertical="center"/>
    </xf>
    <xf fontId="0" fillId="0" borderId="29" numFmtId="0" xfId="0" applyBorder="1" applyAlignment="1">
      <alignment horizontal="center" vertical="center"/>
    </xf>
    <xf fontId="0" fillId="0" borderId="30" numFmtId="0" xfId="0" applyBorder="1" applyAlignment="1">
      <alignment horizontal="left" vertical="center"/>
    </xf>
    <xf fontId="0" fillId="0" borderId="30" numFmtId="1" xfId="0" applyNumberFormat="1" applyBorder="1" applyAlignment="1">
      <alignment horizontal="left" vertical="center"/>
    </xf>
    <xf fontId="36" fillId="0" borderId="30" numFmtId="0" xfId="0" applyFont="1" applyBorder="1" applyAlignment="1">
      <alignment horizontal="left" vertical="center"/>
    </xf>
    <xf fontId="28" fillId="0" borderId="30" numFmtId="0" xfId="0" applyFont="1" applyBorder="1" applyAlignment="1">
      <alignment horizontal="left" vertical="center"/>
    </xf>
    <xf fontId="0" fillId="0" borderId="31" numFmtId="0" xfId="0" applyBorder="1" applyAlignment="1">
      <alignment horizontal="center" vertical="center" wrapText="1"/>
    </xf>
    <xf fontId="17" fillId="0" borderId="0" numFmtId="0" xfId="0" applyFont="1" applyAlignment="1">
      <alignment horizontal="right" vertical="center"/>
    </xf>
    <xf fontId="0" fillId="0" borderId="1" numFmtId="0" xfId="0" applyBorder="1" applyAlignment="1">
      <alignment horizontal="center" vertical="center"/>
    </xf>
    <xf fontId="24" fillId="2" borderId="1" numFmtId="1" xfId="0" applyNumberFormat="1" applyFont="1" applyFill="1" applyBorder="1" applyAlignment="1">
      <alignment horizontal="left" vertical="center"/>
    </xf>
    <xf fontId="17" fillId="0" borderId="0" numFmtId="161" xfId="17" applyNumberFormat="1" applyFont="1" applyAlignment="1">
      <alignment horizontal="left" vertical="center" wrapText="1"/>
    </xf>
    <xf fontId="17" fillId="0" borderId="0" numFmtId="1" xfId="0" applyNumberFormat="1" applyFont="1" applyAlignment="1">
      <alignment horizontal="left" vertical="center"/>
    </xf>
    <xf fontId="0" fillId="0" borderId="27" numFmtId="0" xfId="0" applyBorder="1" applyAlignment="1">
      <alignment horizontal="center" vertical="center"/>
    </xf>
    <xf fontId="8" fillId="0" borderId="27" numFmtId="0" xfId="16" applyFont="1" applyBorder="1" applyAlignment="1">
      <alignment horizontal="left" vertical="center" wrapText="1"/>
    </xf>
    <xf fontId="0" fillId="0" borderId="22" numFmtId="0" xfId="0" applyBorder="1" applyAlignment="1">
      <alignment horizontal="center" vertical="center"/>
    </xf>
    <xf fontId="0" fillId="0" borderId="4" numFmtId="0" xfId="0" applyBorder="1" applyAlignment="1">
      <alignment horizontal="center" vertical="center"/>
    </xf>
    <xf fontId="0" fillId="0" borderId="4" numFmtId="1" xfId="0" applyNumberFormat="1" applyBorder="1" applyAlignment="1">
      <alignment horizontal="left" vertical="center"/>
    </xf>
    <xf fontId="0" fillId="0" borderId="4" numFmtId="0" xfId="0" applyBorder="1" applyAlignment="1">
      <alignment horizontal="left" vertical="center"/>
    </xf>
    <xf fontId="28" fillId="0" borderId="4" numFmtId="0" xfId="0" applyFont="1" applyBorder="1" applyAlignment="1">
      <alignment horizontal="left" vertical="center"/>
    </xf>
    <xf fontId="0" fillId="0" borderId="1" numFmtId="1" xfId="0" applyNumberFormat="1" applyBorder="1" applyAlignment="1">
      <alignment horizontal="left" vertical="center"/>
    </xf>
    <xf fontId="0" fillId="0" borderId="24" numFmtId="0" xfId="0" applyBorder="1" applyAlignment="1">
      <alignment horizontal="center" vertical="center"/>
    </xf>
    <xf fontId="8" fillId="0" borderId="1" numFmtId="0" xfId="16" applyFont="1" applyBorder="1" applyAlignment="1">
      <alignment horizontal="left" vertical="center" wrapText="1"/>
    </xf>
    <xf fontId="8" fillId="0" borderId="4" numFmtId="0" xfId="16" applyFont="1" applyBorder="1" applyAlignment="1">
      <alignment horizontal="left" vertical="center" wrapText="1"/>
    </xf>
    <xf fontId="35" fillId="0" borderId="4" numFmtId="0" xfId="0" applyFont="1" applyBorder="1" applyAlignment="1">
      <alignment horizontal="left" vertical="center"/>
    </xf>
    <xf fontId="10" fillId="0" borderId="22" numFmtId="0" xfId="0" applyFont="1" applyBorder="1" applyAlignment="1">
      <alignment horizontal="center" vertical="center"/>
    </xf>
    <xf fontId="32" fillId="0" borderId="4" numFmtId="1" xfId="0" applyNumberFormat="1" applyFont="1" applyBorder="1" applyAlignment="1">
      <alignment horizontal="left" vertical="center"/>
    </xf>
    <xf fontId="12" fillId="0" borderId="23" numFmtId="0" xfId="0" applyFont="1" applyBorder="1" applyAlignment="1">
      <alignment horizontal="center" vertical="center" wrapText="1"/>
    </xf>
    <xf fontId="37" fillId="0" borderId="0" numFmtId="0" xfId="0" applyFont="1" applyAlignment="1">
      <alignment horizontal="right" vertical="center"/>
    </xf>
    <xf fontId="10" fillId="0" borderId="24" numFmtId="0" xfId="0" applyFont="1" applyBorder="1" applyAlignment="1">
      <alignment horizontal="center" vertical="center" wrapText="1"/>
    </xf>
    <xf fontId="38" fillId="0" borderId="1" numFmtId="0" xfId="17" applyFont="1" applyBorder="1" applyAlignment="1">
      <alignment horizontal="left" vertical="center" wrapText="1"/>
    </xf>
    <xf fontId="11" fillId="0" borderId="1" numFmtId="0" xfId="17" applyFont="1" applyBorder="1" applyAlignment="1">
      <alignment horizontal="left" vertical="center" wrapText="1"/>
    </xf>
    <xf fontId="12" fillId="0" borderId="25" numFmtId="0" xfId="0" applyFont="1" applyBorder="1" applyAlignment="1">
      <alignment horizontal="center" vertical="center" wrapText="1"/>
    </xf>
    <xf fontId="37" fillId="0" borderId="0" numFmtId="161" xfId="17" applyNumberFormat="1" applyFont="1" applyAlignment="1">
      <alignment horizontal="left" vertical="center" wrapText="1"/>
    </xf>
    <xf fontId="10" fillId="0" borderId="26" numFmtId="0" xfId="0" applyFont="1" applyBorder="1" applyAlignment="1">
      <alignment horizontal="center" vertical="center"/>
    </xf>
    <xf fontId="38" fillId="0" borderId="27" numFmtId="0" xfId="17" applyFont="1" applyBorder="1" applyAlignment="1">
      <alignment horizontal="left" vertical="center" wrapText="1"/>
    </xf>
    <xf fontId="11" fillId="0" borderId="27" numFmtId="0" xfId="17" applyFont="1" applyBorder="1" applyAlignment="1">
      <alignment horizontal="left" vertical="center" wrapText="1"/>
    </xf>
    <xf fontId="12" fillId="0" borderId="28" numFmtId="0" xfId="0" applyFont="1" applyBorder="1" applyAlignment="1">
      <alignment horizontal="center" vertical="center" wrapText="1"/>
    </xf>
    <xf fontId="10" fillId="0" borderId="29" numFmtId="0" xfId="0" applyFont="1" applyBorder="1" applyAlignment="1">
      <alignment horizontal="center" vertical="center"/>
    </xf>
    <xf fontId="0" fillId="0" borderId="30" numFmtId="0" xfId="0" applyBorder="1" applyAlignment="1">
      <alignment horizontal="center" vertical="center"/>
    </xf>
    <xf fontId="32" fillId="0" borderId="30" numFmtId="1" xfId="0" applyNumberFormat="1" applyFont="1" applyBorder="1" applyAlignment="1">
      <alignment horizontal="left" vertical="center"/>
    </xf>
    <xf fontId="35" fillId="0" borderId="30" numFmtId="0" xfId="0" applyFont="1" applyBorder="1" applyAlignment="1">
      <alignment horizontal="left" vertical="center"/>
    </xf>
    <xf fontId="12" fillId="0" borderId="31" numFmtId="0" xfId="0" applyFont="1" applyBorder="1" applyAlignment="1">
      <alignment horizontal="center" vertical="center" wrapText="1"/>
    </xf>
    <xf fontId="12" fillId="0" borderId="23" numFmtId="0" xfId="0" applyFont="1" applyBorder="1" applyAlignment="1">
      <alignment horizontal="left" vertical="center" wrapText="1"/>
    </xf>
    <xf fontId="11" fillId="0" borderId="1" numFmtId="0" xfId="0" applyFont="1" applyBorder="1"/>
    <xf fontId="37" fillId="0" borderId="0" numFmtId="0" xfId="0" applyFont="1" applyAlignment="1">
      <alignment horizontal="left"/>
    </xf>
    <xf fontId="11" fillId="0" borderId="27" numFmtId="0" xfId="0" applyFont="1" applyBorder="1"/>
    <xf fontId="11" fillId="0" borderId="1" numFmtId="0" xfId="0" applyFont="1" applyBorder="1" applyAlignment="1">
      <alignment wrapText="1"/>
    </xf>
    <xf fontId="11" fillId="0" borderId="27" numFmtId="0" xfId="0" applyFont="1" applyBorder="1" applyAlignment="1">
      <alignment wrapText="1"/>
    </xf>
    <xf fontId="12" fillId="0" borderId="32" numFmtId="0" xfId="0" applyFont="1" applyBorder="1" applyAlignment="1">
      <alignment horizontal="center" vertical="center" wrapText="1"/>
    </xf>
    <xf fontId="39" fillId="0" borderId="1" numFmtId="0" xfId="17" applyFont="1" applyBorder="1" applyAlignment="1">
      <alignment horizontal="left" vertical="center" wrapText="1"/>
    </xf>
    <xf fontId="40" fillId="0" borderId="1" numFmtId="0" xfId="17" applyFont="1" applyBorder="1" applyAlignment="1">
      <alignment horizontal="left" vertical="center" wrapText="1"/>
    </xf>
    <xf fontId="0" fillId="0" borderId="2" numFmtId="0" xfId="0" applyBorder="1" applyAlignment="1">
      <alignment horizontal="center" vertical="center"/>
    </xf>
    <xf fontId="38" fillId="0" borderId="2" numFmtId="0" xfId="17" applyFont="1" applyBorder="1" applyAlignment="1">
      <alignment horizontal="left" vertical="center" wrapText="1"/>
    </xf>
    <xf fontId="11" fillId="0" borderId="2" numFmtId="0" xfId="17" applyFont="1" applyBorder="1" applyAlignment="1">
      <alignment horizontal="left" vertical="center" wrapText="1"/>
    </xf>
    <xf fontId="12" fillId="0" borderId="34" numFmtId="0" xfId="0" applyFont="1" applyBorder="1" applyAlignment="1">
      <alignment horizontal="center" vertical="center" wrapText="1"/>
    </xf>
    <xf fontId="0" fillId="0" borderId="3" numFmtId="0" xfId="0" applyBorder="1" applyAlignment="1">
      <alignment horizontal="center" vertical="center"/>
    </xf>
    <xf fontId="34" fillId="0" borderId="19" numFmtId="0" xfId="0" applyFont="1" applyBorder="1" applyAlignment="1">
      <alignment horizontal="center" vertical="top" wrapText="1"/>
    </xf>
    <xf fontId="34" fillId="0" borderId="20" numFmtId="0" xfId="0" applyFont="1" applyBorder="1" applyAlignment="1">
      <alignment horizontal="center" vertical="top" wrapText="1"/>
    </xf>
    <xf fontId="34" fillId="0" borderId="21" numFmtId="0" xfId="0" applyFont="1" applyBorder="1" applyAlignment="1">
      <alignment horizontal="center" vertical="top" wrapText="1"/>
    </xf>
    <xf fontId="12" fillId="0" borderId="35" numFmtId="0" xfId="0" applyFont="1" applyBorder="1" applyAlignment="1">
      <alignment horizontal="center" vertical="center" wrapText="1"/>
    </xf>
    <xf fontId="12" fillId="0" borderId="36" numFmtId="0" xfId="0" applyFont="1" applyBorder="1" applyAlignment="1">
      <alignment horizontal="center" vertical="center" wrapText="1"/>
    </xf>
    <xf fontId="35" fillId="0" borderId="30" numFmtId="0" xfId="16" applyFont="1" applyBorder="1" applyAlignment="1">
      <alignment horizontal="left" vertical="center" wrapText="1"/>
    </xf>
    <xf fontId="41" fillId="0" borderId="0" numFmtId="0" xfId="0" applyFont="1" applyAlignment="1">
      <alignment horizontal="left" vertical="center"/>
    </xf>
    <xf fontId="34" fillId="0" borderId="0" numFmtId="0" xfId="0" applyFont="1" applyAlignment="1">
      <alignment horizontal="center" vertical="center"/>
    </xf>
    <xf fontId="42" fillId="0" borderId="0" numFmtId="0" xfId="0" applyFont="1" applyAlignment="1">
      <alignment horizontal="left" vertical="center"/>
    </xf>
    <xf fontId="10" fillId="0" borderId="1" numFmtId="0" xfId="0" applyFont="1" applyBorder="1" applyAlignment="1">
      <alignment horizontal="center" vertical="center" wrapText="1"/>
    </xf>
    <xf fontId="23" fillId="0" borderId="1" numFmtId="0" xfId="0" applyFont="1" applyBorder="1" applyAlignment="1">
      <alignment horizontal="left" vertical="center"/>
    </xf>
    <xf fontId="23" fillId="0" borderId="1" numFmtId="0" xfId="0" applyFont="1" applyBorder="1" applyAlignment="1">
      <alignment horizontal="center" vertical="center"/>
    </xf>
    <xf fontId="43" fillId="0" borderId="0" numFmtId="0" xfId="0" applyFont="1" applyAlignment="1">
      <alignment horizontal="left" vertical="center"/>
    </xf>
    <xf fontId="12" fillId="0" borderId="0" numFmtId="0" xfId="0" applyFont="1" applyAlignment="1">
      <alignment horizontal="left" vertical="center"/>
    </xf>
    <xf fontId="32" fillId="0" borderId="1" numFmtId="0" xfId="0" applyFont="1" applyBorder="1" applyAlignment="1">
      <alignment horizontal="center" vertical="center"/>
    </xf>
    <xf fontId="11" fillId="0" borderId="1" numFmtId="0" xfId="0" applyFont="1" applyBorder="1" applyAlignment="1">
      <alignment horizontal="left" vertical="center" wrapText="1"/>
    </xf>
    <xf fontId="11" fillId="0" borderId="1" numFmtId="1" xfId="0" applyNumberFormat="1" applyFont="1" applyBorder="1" applyAlignment="1">
      <alignment horizontal="left" vertical="center" wrapText="1"/>
    </xf>
    <xf fontId="44" fillId="2" borderId="1" numFmtId="1" xfId="0" applyNumberFormat="1" applyFont="1" applyFill="1" applyBorder="1" applyAlignment="1">
      <alignment horizontal="left" vertical="center"/>
    </xf>
    <xf fontId="23" fillId="0" borderId="1" numFmtId="1" xfId="0" applyNumberFormat="1" applyFont="1" applyBorder="1" applyAlignment="1">
      <alignment horizontal="left" vertical="center"/>
    </xf>
    <xf fontId="37" fillId="0" borderId="0" numFmtId="1" xfId="0" applyNumberFormat="1" applyFont="1" applyAlignment="1">
      <alignment horizontal="left" vertical="center"/>
    </xf>
    <xf fontId="43" fillId="0" borderId="0" numFmtId="1" xfId="0" applyNumberFormat="1" applyFont="1" applyAlignment="1">
      <alignment horizontal="left" vertical="center"/>
    </xf>
    <xf fontId="11" fillId="0" borderId="1" numFmtId="0" xfId="0" applyFont="1" applyBorder="1" applyAlignment="1">
      <alignment horizontal="left" vertical="center"/>
    </xf>
    <xf fontId="37" fillId="0" borderId="0" numFmtId="0" xfId="0" applyFont="1" applyAlignment="1">
      <alignment horizontal="left" vertical="center"/>
    </xf>
    <xf fontId="11" fillId="0" borderId="1" numFmtId="1" xfId="0" applyNumberFormat="1" applyFont="1" applyBorder="1" applyAlignment="1">
      <alignment horizontal="left" vertical="center"/>
    </xf>
    <xf fontId="0" fillId="0" borderId="0" numFmtId="0" xfId="0" applyProtection="1">
      <protection hidden="1"/>
    </xf>
    <xf fontId="28" fillId="0" borderId="0" numFmtId="0" xfId="0" applyFont="1" applyProtection="1">
      <protection hidden="1"/>
    </xf>
    <xf fontId="9" fillId="0" borderId="0" numFmtId="0" xfId="15" applyFont="1" applyProtection="1">
      <protection hidden="1"/>
    </xf>
    <xf fontId="9" fillId="0" borderId="0" numFmtId="0" xfId="15" applyFont="1" applyAlignment="1" applyProtection="1">
      <alignment horizontal="center" vertical="center"/>
      <protection hidden="1"/>
    </xf>
    <xf fontId="9" fillId="0" borderId="0" numFmtId="0" xfId="0" applyFont="1" applyAlignment="1" applyProtection="1">
      <alignment horizontal="center" vertical="center"/>
      <protection hidden="1"/>
    </xf>
    <xf fontId="9" fillId="0" borderId="0" numFmtId="0" xfId="0" applyFont="1" applyProtection="1">
      <protection hidden="1"/>
    </xf>
    <xf fontId="9" fillId="0" borderId="0" numFmtId="0" xfId="4" applyFont="1" applyAlignment="1" applyProtection="1">
      <alignment horizontal="right" vertical="center"/>
      <protection hidden="1"/>
    </xf>
    <xf fontId="10" fillId="0" borderId="0" numFmtId="0" xfId="0" applyFont="1" applyAlignment="1" applyProtection="1">
      <alignment horizontal="center" vertical="center"/>
      <protection hidden="1"/>
    </xf>
    <xf fontId="0" fillId="0" borderId="0" numFmtId="0" xfId="0" applyAlignment="1" applyProtection="1">
      <alignment horizontal="left" vertical="center"/>
      <protection hidden="1"/>
    </xf>
    <xf fontId="32" fillId="0" borderId="0" numFmtId="1" xfId="0" applyNumberFormat="1" applyFont="1" applyAlignment="1" applyProtection="1">
      <alignment horizontal="left" vertical="center"/>
      <protection hidden="1"/>
    </xf>
    <xf fontId="33" fillId="0" borderId="0" numFmtId="0" xfId="0" applyFont="1" applyAlignment="1" applyProtection="1">
      <alignment horizontal="center" vertical="center"/>
      <protection hidden="1"/>
    </xf>
    <xf fontId="0" fillId="0" borderId="0" numFmtId="161" xfId="0" applyNumberFormat="1" applyAlignment="1" applyProtection="1">
      <alignment horizontal="left" vertical="center"/>
      <protection hidden="1"/>
    </xf>
    <xf fontId="9" fillId="0" borderId="0" numFmtId="0" xfId="0" applyFont="1" applyAlignment="1" applyProtection="1">
      <alignment horizontal="left" vertical="center" wrapText="1"/>
      <protection hidden="1"/>
    </xf>
    <xf fontId="12" fillId="0" borderId="0" numFmtId="0" xfId="0" applyFont="1" applyAlignment="1" applyProtection="1">
      <alignment horizontal="left" vertical="center" wrapText="1"/>
      <protection hidden="1"/>
    </xf>
    <xf fontId="45" fillId="0" borderId="16" numFmtId="0" xfId="0" applyFont="1" applyBorder="1" applyAlignment="1" applyProtection="1">
      <alignment horizontal="center" vertical="top" wrapText="1"/>
      <protection hidden="1"/>
    </xf>
    <xf fontId="45" fillId="0" borderId="17" numFmtId="0" xfId="0" applyFont="1" applyBorder="1" applyAlignment="1" applyProtection="1">
      <alignment horizontal="center" vertical="top"/>
      <protection hidden="1"/>
    </xf>
    <xf fontId="45" fillId="0" borderId="17" numFmtId="1" xfId="0" applyNumberFormat="1" applyFont="1" applyBorder="1" applyAlignment="1" applyProtection="1">
      <alignment horizontal="center" vertical="top" wrapText="1"/>
      <protection hidden="1"/>
    </xf>
    <xf fontId="45" fillId="0" borderId="17" numFmtId="0" xfId="0" applyFont="1" applyBorder="1" applyAlignment="1" applyProtection="1">
      <alignment horizontal="center" vertical="top" wrapText="1"/>
      <protection hidden="1"/>
    </xf>
    <xf fontId="45" fillId="0" borderId="18" numFmtId="0" xfId="0" applyFont="1" applyBorder="1" applyAlignment="1" applyProtection="1">
      <alignment horizontal="center" vertical="top" wrapText="1"/>
      <protection hidden="1"/>
    </xf>
    <xf fontId="34" fillId="0" borderId="19" numFmtId="0" xfId="0" applyFont="1" applyBorder="1" applyAlignment="1" applyProtection="1">
      <alignment horizontal="center" vertical="center" wrapText="1"/>
      <protection hidden="1"/>
    </xf>
    <xf fontId="34" fillId="0" borderId="20" numFmtId="0" xfId="0" applyFont="1" applyBorder="1" applyAlignment="1" applyProtection="1">
      <alignment horizontal="center" vertical="center" wrapText="1"/>
      <protection hidden="1"/>
    </xf>
    <xf fontId="34" fillId="0" borderId="21" numFmtId="0" xfId="0" applyFont="1" applyBorder="1" applyAlignment="1" applyProtection="1">
      <alignment horizontal="center" vertical="center" wrapText="1"/>
      <protection hidden="1"/>
    </xf>
    <xf fontId="0" fillId="0" borderId="22" numFmtId="0" xfId="0" applyBorder="1" applyAlignment="1" applyProtection="1">
      <alignment horizontal="center" vertical="center" wrapText="1"/>
      <protection hidden="1"/>
    </xf>
    <xf fontId="0" fillId="0" borderId="4" numFmtId="0" xfId="0" applyBorder="1" applyAlignment="1" applyProtection="1">
      <alignment horizontal="left" vertical="center" wrapText="1"/>
      <protection hidden="1"/>
    </xf>
    <xf fontId="24" fillId="0" borderId="4" numFmtId="1" xfId="0" applyNumberFormat="1" applyFont="1" applyBorder="1" applyAlignment="1" applyProtection="1">
      <alignment horizontal="left" vertical="center" wrapText="1"/>
      <protection hidden="1"/>
    </xf>
    <xf fontId="35" fillId="0" borderId="4" numFmtId="0" xfId="0" applyFont="1" applyBorder="1" applyAlignment="1" applyProtection="1">
      <alignment horizontal="left" vertical="center" wrapText="1"/>
      <protection hidden="1"/>
    </xf>
    <xf fontId="24" fillId="0" borderId="4" numFmtId="0" xfId="0" applyFont="1" applyBorder="1" applyAlignment="1" applyProtection="1">
      <alignment horizontal="left" vertical="center" wrapText="1"/>
      <protection hidden="1"/>
    </xf>
    <xf fontId="8" fillId="0" borderId="4" numFmtId="3" xfId="17" applyNumberFormat="1" applyFont="1" applyBorder="1" applyAlignment="1" applyProtection="1">
      <alignment horizontal="left" vertical="center" wrapText="1"/>
      <protection hidden="1"/>
    </xf>
    <xf fontId="24" fillId="0" borderId="4" numFmtId="161" xfId="0" applyNumberFormat="1" applyFont="1" applyBorder="1" applyAlignment="1" applyProtection="1">
      <alignment horizontal="left" vertical="center" wrapText="1"/>
      <protection hidden="1"/>
    </xf>
    <xf fontId="0" fillId="0" borderId="23" numFmtId="0" xfId="0" applyBorder="1" applyAlignment="1" applyProtection="1">
      <alignment horizontal="center" vertical="center" wrapText="1"/>
      <protection hidden="1"/>
    </xf>
    <xf fontId="0" fillId="0" borderId="24" numFmtId="0" xfId="0" applyBorder="1" applyAlignment="1" applyProtection="1">
      <alignment horizontal="center" vertical="center" wrapText="1"/>
      <protection hidden="1"/>
    </xf>
    <xf fontId="0" fillId="0" borderId="2" numFmtId="0" xfId="0" applyBorder="1" applyAlignment="1" applyProtection="1">
      <alignment horizontal="center" vertical="center" wrapText="1"/>
      <protection hidden="1"/>
    </xf>
    <xf fontId="8" fillId="0" borderId="1" numFmtId="0" xfId="17" applyFont="1" applyBorder="1" applyAlignment="1" applyProtection="1">
      <alignment horizontal="left" vertical="center" wrapText="1"/>
      <protection hidden="1"/>
    </xf>
    <xf fontId="8" fillId="0" borderId="1" numFmtId="3" xfId="17" applyNumberFormat="1" applyFont="1" applyBorder="1" applyAlignment="1" applyProtection="1">
      <alignment horizontal="left" vertical="center" wrapText="1"/>
      <protection hidden="1"/>
    </xf>
    <xf fontId="0" fillId="0" borderId="25" numFmtId="0" xfId="0" applyBorder="1" applyAlignment="1" applyProtection="1">
      <alignment horizontal="center" vertical="center" wrapText="1"/>
      <protection hidden="1"/>
    </xf>
    <xf fontId="8" fillId="5" borderId="1" numFmtId="3" xfId="17" applyNumberFormat="1" applyFont="1" applyFill="1" applyBorder="1" applyAlignment="1">
      <alignment horizontal="left" vertical="center" wrapText="1"/>
    </xf>
    <xf fontId="0" fillId="0" borderId="4" numFmtId="0" xfId="0" applyBorder="1" applyAlignment="1" applyProtection="1">
      <alignment horizontal="center" vertical="center" wrapText="1"/>
      <protection hidden="1"/>
    </xf>
    <xf fontId="0" fillId="0" borderId="1" numFmtId="0" xfId="0" applyBorder="1" applyAlignment="1" applyProtection="1">
      <alignment horizontal="left" vertical="center" wrapText="1"/>
      <protection hidden="1"/>
    </xf>
    <xf fontId="24" fillId="0" borderId="1" numFmtId="1" xfId="0" applyNumberFormat="1" applyFont="1" applyBorder="1" applyAlignment="1" applyProtection="1">
      <alignment horizontal="left" vertical="center" wrapText="1"/>
      <protection hidden="1"/>
    </xf>
    <xf fontId="35" fillId="0" borderId="1" numFmtId="0" xfId="0" applyFont="1" applyBorder="1" applyAlignment="1" applyProtection="1">
      <alignment horizontal="left" vertical="center" wrapText="1"/>
      <protection hidden="1"/>
    </xf>
    <xf fontId="24" fillId="0" borderId="1" numFmtId="0" xfId="0" applyFont="1" applyBorder="1" applyAlignment="1" applyProtection="1">
      <alignment horizontal="left" vertical="center" wrapText="1"/>
      <protection hidden="1"/>
    </xf>
    <xf fontId="24" fillId="0" borderId="1" numFmtId="161" xfId="0" applyNumberFormat="1" applyFont="1" applyBorder="1" applyAlignment="1" applyProtection="1">
      <alignment horizontal="left" vertical="center" wrapText="1"/>
      <protection hidden="1"/>
    </xf>
    <xf fontId="24" fillId="0" borderId="1" numFmtId="161" xfId="4" applyNumberFormat="1" applyFont="1" applyBorder="1" applyAlignment="1">
      <alignment horizontal="left" vertical="center" wrapText="1"/>
    </xf>
    <xf fontId="16" fillId="0" borderId="1" numFmtId="0" xfId="17" applyFont="1" applyBorder="1" applyAlignment="1" applyProtection="1">
      <alignment horizontal="left" vertical="center" wrapText="1"/>
      <protection hidden="1"/>
    </xf>
    <xf fontId="24" fillId="0" borderId="4" numFmtId="161" xfId="4" applyNumberFormat="1" applyFont="1" applyBorder="1" applyAlignment="1">
      <alignment horizontal="left" vertical="center" wrapText="1"/>
    </xf>
    <xf fontId="0" fillId="0" borderId="1" numFmtId="0" xfId="0" applyBorder="1" applyAlignment="1" applyProtection="1">
      <alignment horizontal="left" vertical="center"/>
      <protection hidden="1"/>
    </xf>
    <xf fontId="0" fillId="0" borderId="26" numFmtId="0" xfId="0" applyBorder="1" applyAlignment="1" applyProtection="1">
      <alignment horizontal="center" vertical="center"/>
      <protection hidden="1"/>
    </xf>
    <xf fontId="0" fillId="0" borderId="27" numFmtId="0" xfId="0" applyBorder="1" applyAlignment="1" applyProtection="1">
      <alignment horizontal="left" vertical="center"/>
      <protection hidden="1"/>
    </xf>
    <xf fontId="8" fillId="0" borderId="27" numFmtId="0" xfId="17" applyFont="1" applyBorder="1" applyAlignment="1" applyProtection="1">
      <alignment horizontal="left" vertical="center" wrapText="1"/>
      <protection hidden="1"/>
    </xf>
    <xf fontId="8" fillId="0" borderId="27" numFmtId="3" xfId="17" applyNumberFormat="1" applyFont="1" applyBorder="1" applyAlignment="1" applyProtection="1">
      <alignment horizontal="left" vertical="center" wrapText="1"/>
      <protection hidden="1"/>
    </xf>
    <xf fontId="0" fillId="0" borderId="28" numFmtId="0" xfId="0" applyBorder="1" applyAlignment="1" applyProtection="1">
      <alignment horizontal="center" vertical="center" wrapText="1"/>
      <protection hidden="1"/>
    </xf>
    <xf fontId="0" fillId="0" borderId="2" numFmtId="0" xfId="0" applyBorder="1" applyAlignment="1" applyProtection="1">
      <alignment horizontal="left" vertical="center" wrapText="1"/>
      <protection hidden="1"/>
    </xf>
    <xf fontId="8" fillId="5" borderId="27" numFmtId="3" xfId="17" applyNumberFormat="1" applyFont="1" applyFill="1" applyBorder="1" applyAlignment="1">
      <alignment horizontal="left" vertical="center" wrapText="1"/>
    </xf>
    <xf fontId="8" fillId="0" borderId="4" numFmtId="0" xfId="17" applyFont="1" applyBorder="1" applyAlignment="1" applyProtection="1">
      <alignment horizontal="left" vertical="center" wrapText="1"/>
      <protection hidden="1"/>
    </xf>
    <xf fontId="8" fillId="0" borderId="23" numFmtId="0" xfId="17" applyFont="1" applyBorder="1" applyAlignment="1" applyProtection="1">
      <alignment horizontal="center" vertical="center" wrapText="1"/>
      <protection hidden="1"/>
    </xf>
    <xf fontId="8" fillId="0" borderId="25" numFmtId="0" xfId="17" applyFont="1" applyBorder="1" applyAlignment="1" applyProtection="1">
      <alignment horizontal="center" vertical="center" wrapText="1"/>
      <protection hidden="1"/>
    </xf>
    <xf fontId="8" fillId="0" borderId="28" numFmtId="0" xfId="17" applyFont="1" applyBorder="1" applyAlignment="1" applyProtection="1">
      <alignment horizontal="center" vertical="center" wrapText="1"/>
      <protection hidden="1"/>
    </xf>
    <xf fontId="24" fillId="0" borderId="30" numFmtId="0" xfId="4" applyFont="1" applyBorder="1" applyAlignment="1">
      <alignment horizontal="left" vertical="center" wrapText="1"/>
    </xf>
    <xf fontId="0" fillId="0" borderId="29" numFmtId="0" xfId="0" applyBorder="1" applyAlignment="1" applyProtection="1">
      <alignment horizontal="center" vertical="center" wrapText="1"/>
      <protection hidden="1"/>
    </xf>
    <xf fontId="0" fillId="0" borderId="30" numFmtId="0" xfId="0" applyBorder="1" applyAlignment="1" applyProtection="1">
      <alignment horizontal="left" vertical="center" wrapText="1"/>
      <protection hidden="1"/>
    </xf>
    <xf fontId="24" fillId="0" borderId="30" numFmtId="1" xfId="0" applyNumberFormat="1" applyFont="1" applyBorder="1" applyAlignment="1" applyProtection="1">
      <alignment horizontal="left" vertical="center" wrapText="1"/>
      <protection hidden="1"/>
    </xf>
    <xf fontId="35" fillId="0" borderId="30" numFmtId="0" xfId="0" applyFont="1" applyBorder="1" applyAlignment="1" applyProtection="1">
      <alignment horizontal="left" vertical="center" wrapText="1"/>
      <protection hidden="1"/>
    </xf>
    <xf fontId="24" fillId="0" borderId="30" numFmtId="0" xfId="0" applyFont="1" applyBorder="1" applyAlignment="1" applyProtection="1">
      <alignment horizontal="left" vertical="center" wrapText="1"/>
      <protection hidden="1"/>
    </xf>
    <xf fontId="24" fillId="0" borderId="30" numFmtId="161" xfId="0" applyNumberFormat="1" applyFont="1" applyBorder="1" applyAlignment="1" applyProtection="1">
      <alignment horizontal="left" vertical="center" wrapText="1"/>
      <protection hidden="1"/>
    </xf>
    <xf fontId="0" fillId="0" borderId="31" numFmtId="0" xfId="0" applyBorder="1" applyAlignment="1" applyProtection="1">
      <alignment horizontal="left" vertical="center" wrapText="1"/>
      <protection hidden="1"/>
    </xf>
    <xf fontId="24" fillId="0" borderId="30" numFmtId="161" xfId="4" applyNumberFormat="1" applyFont="1" applyBorder="1" applyAlignment="1">
      <alignment horizontal="left" vertical="center" wrapText="1"/>
    </xf>
    <xf fontId="8" fillId="0" borderId="30" numFmtId="3" xfId="17" applyNumberFormat="1" applyFont="1" applyBorder="1" applyAlignment="1" applyProtection="1">
      <alignment horizontal="left" vertical="center" wrapText="1"/>
      <protection hidden="1"/>
    </xf>
    <xf fontId="8" fillId="0" borderId="35" numFmtId="0" xfId="17" applyFont="1" applyBorder="1" applyAlignment="1" applyProtection="1">
      <alignment horizontal="center" vertical="center" wrapText="1"/>
      <protection hidden="1"/>
    </xf>
    <xf fontId="8" fillId="0" borderId="32" numFmtId="0" xfId="17" applyFont="1" applyBorder="1" applyAlignment="1" applyProtection="1">
      <alignment horizontal="center" vertical="center" wrapText="1"/>
      <protection hidden="1"/>
    </xf>
    <xf fontId="8" fillId="0" borderId="1" numFmtId="162" xfId="0" applyNumberFormat="1" applyFont="1" applyBorder="1" applyAlignment="1" applyProtection="1">
      <alignment horizontal="left" vertical="center"/>
      <protection hidden="1"/>
    </xf>
    <xf fontId="0" fillId="0" borderId="33" numFmtId="0" xfId="0" applyBorder="1" applyAlignment="1" applyProtection="1">
      <alignment horizontal="center" vertical="center" wrapText="1"/>
      <protection hidden="1"/>
    </xf>
    <xf fontId="8" fillId="0" borderId="2" numFmtId="162" xfId="0" applyNumberFormat="1" applyFont="1" applyBorder="1" applyAlignment="1" applyProtection="1">
      <alignment horizontal="left" vertical="center"/>
      <protection hidden="1"/>
    </xf>
    <xf fontId="8" fillId="0" borderId="2" numFmtId="0" xfId="17" applyFont="1" applyBorder="1" applyAlignment="1" applyProtection="1">
      <alignment horizontal="left" vertical="center" wrapText="1"/>
      <protection hidden="1"/>
    </xf>
    <xf fontId="8" fillId="0" borderId="2" numFmtId="3" xfId="17" applyNumberFormat="1" applyFont="1" applyBorder="1" applyAlignment="1" applyProtection="1">
      <alignment horizontal="left" vertical="center" wrapText="1"/>
      <protection hidden="1"/>
    </xf>
    <xf fontId="8" fillId="5" borderId="4" numFmtId="3" xfId="17" applyNumberFormat="1" applyFont="1" applyFill="1" applyBorder="1" applyAlignment="1">
      <alignment horizontal="left" vertical="center" wrapText="1"/>
    </xf>
    <xf fontId="8" fillId="0" borderId="4" numFmtId="162" xfId="0" applyNumberFormat="1" applyFont="1" applyBorder="1" applyAlignment="1" applyProtection="1">
      <alignment horizontal="left" vertical="center"/>
      <protection hidden="1"/>
    </xf>
    <xf fontId="0" fillId="0" borderId="26" numFmtId="0" xfId="0" applyBorder="1" applyAlignment="1" applyProtection="1">
      <alignment horizontal="center" vertical="center" wrapText="1"/>
      <protection hidden="1"/>
    </xf>
    <xf fontId="0" fillId="0" borderId="27" numFmtId="0" xfId="0" applyBorder="1" applyAlignment="1" applyProtection="1">
      <alignment horizontal="left" vertical="center" wrapText="1"/>
      <protection hidden="1"/>
    </xf>
    <xf fontId="8" fillId="0" borderId="27" numFmtId="162" xfId="0" applyNumberFormat="1" applyFont="1" applyBorder="1" applyAlignment="1" applyProtection="1">
      <alignment horizontal="left" vertical="center"/>
      <protection hidden="1"/>
    </xf>
    <xf fontId="8" fillId="0" borderId="36" numFmtId="0" xfId="17" applyFont="1" applyBorder="1" applyAlignment="1" applyProtection="1">
      <alignment horizontal="center" vertical="center" wrapText="1"/>
      <protection hidden="1"/>
    </xf>
    <xf fontId="0" fillId="0" borderId="29" numFmtId="0" xfId="0" applyBorder="1" applyAlignment="1" applyProtection="1">
      <alignment horizontal="center" vertical="center"/>
      <protection hidden="1"/>
    </xf>
    <xf fontId="0" fillId="0" borderId="30" numFmtId="0" xfId="0" applyBorder="1" applyAlignment="1" applyProtection="1">
      <alignment horizontal="left" vertical="center"/>
      <protection hidden="1"/>
    </xf>
    <xf fontId="0" fillId="0" borderId="30" numFmtId="1" xfId="0" applyNumberFormat="1" applyBorder="1" applyAlignment="1" applyProtection="1">
      <alignment horizontal="left" vertical="center"/>
      <protection hidden="1"/>
    </xf>
    <xf fontId="36" fillId="0" borderId="30" numFmtId="0" xfId="0" applyFont="1" applyBorder="1" applyAlignment="1" applyProtection="1">
      <alignment horizontal="left" vertical="center"/>
      <protection hidden="1"/>
    </xf>
    <xf fontId="0" fillId="2" borderId="4" numFmtId="0" xfId="0" applyFill="1" applyBorder="1" applyAlignment="1" applyProtection="1">
      <alignment horizontal="right" vertical="center"/>
      <protection hidden="1"/>
    </xf>
    <xf fontId="28" fillId="0" borderId="30" numFmtId="0" xfId="0" applyFont="1" applyBorder="1" applyAlignment="1" applyProtection="1">
      <alignment horizontal="left" vertical="center"/>
      <protection hidden="1"/>
    </xf>
    <xf fontId="0" fillId="0" borderId="31" numFmtId="0" xfId="0" applyBorder="1" applyAlignment="1" applyProtection="1">
      <alignment horizontal="center" vertical="center" wrapText="1"/>
      <protection hidden="1"/>
    </xf>
    <xf fontId="0" fillId="0" borderId="1" numFmtId="0" xfId="0" applyBorder="1" applyAlignment="1" applyProtection="1">
      <alignment horizontal="center" vertical="center"/>
      <protection hidden="1"/>
    </xf>
    <xf fontId="0" fillId="0" borderId="1" numFmtId="1" xfId="0" applyNumberFormat="1" applyBorder="1" applyAlignment="1" applyProtection="1">
      <alignment horizontal="left" vertical="center"/>
      <protection hidden="1"/>
    </xf>
    <xf fontId="28" fillId="0" borderId="0" numFmtId="161" xfId="17" applyNumberFormat="1" applyFont="1" applyAlignment="1" applyProtection="1">
      <alignment horizontal="left" vertical="center" wrapText="1"/>
      <protection hidden="1"/>
    </xf>
    <xf fontId="0" fillId="0" borderId="27" numFmtId="0" xfId="0" applyBorder="1" applyAlignment="1" applyProtection="1">
      <alignment horizontal="center" vertical="center"/>
      <protection hidden="1"/>
    </xf>
    <xf fontId="8" fillId="0" borderId="27" numFmtId="0" xfId="16" applyFont="1" applyBorder="1" applyAlignment="1" applyProtection="1">
      <alignment horizontal="left" vertical="center" wrapText="1"/>
      <protection hidden="1"/>
    </xf>
    <xf fontId="0" fillId="0" borderId="27" numFmtId="1" xfId="0" applyNumberFormat="1" applyBorder="1" applyAlignment="1" applyProtection="1">
      <alignment horizontal="left" vertical="center"/>
      <protection hidden="1"/>
    </xf>
    <xf fontId="0" fillId="0" borderId="22" numFmtId="0" xfId="0" applyBorder="1" applyAlignment="1" applyProtection="1">
      <alignment horizontal="center" vertical="center"/>
      <protection hidden="1"/>
    </xf>
    <xf fontId="0" fillId="0" borderId="4" numFmtId="0" xfId="0" applyBorder="1" applyAlignment="1" applyProtection="1">
      <alignment horizontal="center" vertical="center"/>
      <protection hidden="1"/>
    </xf>
    <xf fontId="0" fillId="0" borderId="4" numFmtId="1" xfId="0" applyNumberFormat="1" applyBorder="1" applyAlignment="1" applyProtection="1">
      <alignment horizontal="left" vertical="center"/>
      <protection hidden="1"/>
    </xf>
    <xf fontId="0" fillId="0" borderId="4" numFmtId="0" xfId="0" applyBorder="1" applyAlignment="1" applyProtection="1">
      <alignment horizontal="left" vertical="center"/>
      <protection hidden="1"/>
    </xf>
    <xf fontId="0" fillId="0" borderId="24" numFmtId="0" xfId="0" applyBorder="1" applyAlignment="1" applyProtection="1">
      <alignment horizontal="center" vertical="center"/>
      <protection hidden="1"/>
    </xf>
    <xf fontId="0" fillId="0" borderId="37" numFmtId="0" xfId="0" applyBorder="1" applyAlignment="1" applyProtection="1">
      <alignment horizontal="center" vertical="center"/>
      <protection hidden="1"/>
    </xf>
    <xf fontId="0" fillId="0" borderId="3" numFmtId="0" xfId="0" applyBorder="1" applyAlignment="1" applyProtection="1">
      <alignment horizontal="left" vertical="center"/>
      <protection hidden="1"/>
    </xf>
    <xf fontId="8" fillId="0" borderId="3" numFmtId="0" xfId="17" applyFont="1" applyBorder="1" applyAlignment="1" applyProtection="1">
      <alignment horizontal="left" vertical="center" wrapText="1"/>
      <protection hidden="1"/>
    </xf>
    <xf fontId="35" fillId="0" borderId="1" numFmtId="0" xfId="17" applyFont="1" applyBorder="1" applyAlignment="1" applyProtection="1">
      <alignment horizontal="left" vertical="center" wrapText="1"/>
      <protection hidden="1"/>
    </xf>
    <xf fontId="0" fillId="0" borderId="3" numFmtId="1" xfId="0" applyNumberFormat="1" applyBorder="1" applyAlignment="1" applyProtection="1">
      <alignment horizontal="left" vertical="center"/>
      <protection hidden="1"/>
    </xf>
    <xf fontId="0" fillId="0" borderId="35" numFmtId="0" xfId="0" applyBorder="1" applyAlignment="1" applyProtection="1">
      <alignment horizontal="center" vertical="center" wrapText="1"/>
      <protection hidden="1"/>
    </xf>
    <xf fontId="0" fillId="0" borderId="32" numFmtId="0" xfId="0" applyBorder="1" applyAlignment="1" applyProtection="1">
      <alignment horizontal="center" vertical="center" wrapText="1"/>
      <protection hidden="1"/>
    </xf>
    <xf fontId="35" fillId="0" borderId="3" numFmtId="0" xfId="17" applyFont="1" applyBorder="1" applyAlignment="1" applyProtection="1">
      <alignment horizontal="left" vertical="center" wrapText="1"/>
      <protection hidden="1"/>
    </xf>
    <xf fontId="0" fillId="0" borderId="38" numFmtId="0" xfId="0" applyBorder="1" applyAlignment="1" applyProtection="1">
      <alignment horizontal="center" vertical="center"/>
      <protection hidden="1"/>
    </xf>
    <xf fontId="0" fillId="0" borderId="39" numFmtId="0" xfId="0" applyBorder="1" applyAlignment="1" applyProtection="1">
      <alignment horizontal="left" vertical="center"/>
      <protection hidden="1"/>
    </xf>
    <xf fontId="35" fillId="0" borderId="39" numFmtId="0" xfId="17" applyFont="1" applyBorder="1" applyAlignment="1" applyProtection="1">
      <alignment horizontal="left" vertical="center" wrapText="1"/>
      <protection hidden="1"/>
    </xf>
    <xf fontId="8" fillId="0" borderId="39" numFmtId="3" xfId="17" applyNumberFormat="1" applyFont="1" applyBorder="1" applyAlignment="1" applyProtection="1">
      <alignment horizontal="left" vertical="center" wrapText="1"/>
      <protection hidden="1"/>
    </xf>
    <xf fontId="0" fillId="0" borderId="39" numFmtId="1" xfId="0" applyNumberFormat="1" applyBorder="1" applyAlignment="1" applyProtection="1">
      <alignment horizontal="left" vertical="center"/>
      <protection hidden="1"/>
    </xf>
    <xf fontId="0" fillId="0" borderId="36" numFmtId="0" xfId="0" applyBorder="1" applyAlignment="1" applyProtection="1">
      <alignment horizontal="center" vertical="center" wrapText="1"/>
      <protection hidden="1"/>
    </xf>
    <xf fontId="28" fillId="0" borderId="4" numFmtId="0" xfId="0" applyFont="1" applyBorder="1" applyAlignment="1" applyProtection="1">
      <alignment horizontal="left" vertical="center"/>
      <protection hidden="1"/>
    </xf>
    <xf fontId="8" fillId="0" borderId="1" numFmtId="0" xfId="16" applyFont="1" applyBorder="1" applyAlignment="1" applyProtection="1">
      <alignment horizontal="left" vertical="center" wrapText="1"/>
      <protection hidden="1"/>
    </xf>
    <xf fontId="8" fillId="0" borderId="4" numFmtId="0" xfId="16" applyFont="1" applyBorder="1" applyAlignment="1" applyProtection="1">
      <alignment horizontal="left" vertical="center" wrapText="1"/>
      <protection hidden="1"/>
    </xf>
    <xf fontId="35" fillId="0" borderId="4" numFmtId="0" xfId="0" applyFont="1" applyBorder="1" applyAlignment="1" applyProtection="1">
      <alignment horizontal="left" vertical="center"/>
      <protection hidden="1"/>
    </xf>
    <xf fontId="17" fillId="0" borderId="0" numFmtId="0" xfId="0" applyFont="1" applyProtection="1">
      <protection hidden="1"/>
    </xf>
    <xf fontId="17" fillId="0" borderId="0" numFmtId="0" xfId="0" applyFont="1"/>
    <xf fontId="8" fillId="2" borderId="1" numFmtId="3" xfId="17" applyNumberFormat="1" applyFont="1" applyFill="1" applyBorder="1" applyAlignment="1" applyProtection="1">
      <alignment horizontal="left" vertical="center" wrapText="1"/>
      <protection hidden="1"/>
    </xf>
    <xf fontId="8" fillId="0" borderId="0" numFmtId="0" xfId="0" applyFont="1" applyProtection="1">
      <protection hidden="1"/>
    </xf>
    <xf fontId="8" fillId="0" borderId="0" numFmtId="14" xfId="0" applyNumberFormat="1" applyFont="1" applyProtection="1">
      <protection hidden="1"/>
    </xf>
    <xf fontId="4" fillId="0" borderId="1" numFmtId="0" xfId="17" applyFont="1" applyBorder="1" applyAlignment="1" applyProtection="1">
      <alignment wrapText="1"/>
      <protection hidden="1"/>
    </xf>
    <xf fontId="0" fillId="0" borderId="2" numFmtId="0" xfId="0" applyBorder="1" applyAlignment="1" applyProtection="1">
      <alignment horizontal="center" vertical="center"/>
      <protection hidden="1"/>
    </xf>
    <xf fontId="0" fillId="0" borderId="34" numFmtId="0" xfId="0" applyBorder="1" applyAlignment="1" applyProtection="1">
      <alignment horizontal="center" vertical="center" wrapText="1"/>
      <protection hidden="1"/>
    </xf>
    <xf fontId="8" fillId="0" borderId="39" numFmtId="0" xfId="17" applyFont="1" applyBorder="1" applyAlignment="1" applyProtection="1">
      <alignment horizontal="left" vertical="center" wrapText="1"/>
      <protection hidden="1"/>
    </xf>
    <xf fontId="10" fillId="0" borderId="22" numFmtId="0" xfId="0" applyFont="1" applyBorder="1" applyAlignment="1" applyProtection="1">
      <alignment horizontal="center" vertical="center"/>
      <protection hidden="1"/>
    </xf>
    <xf fontId="32" fillId="0" borderId="4" numFmtId="1" xfId="0" applyNumberFormat="1" applyFont="1" applyBorder="1" applyAlignment="1" applyProtection="1">
      <alignment horizontal="left" vertical="center"/>
      <protection hidden="1"/>
    </xf>
    <xf fontId="12" fillId="2" borderId="4" numFmtId="0" xfId="0" applyFont="1" applyFill="1" applyBorder="1" applyAlignment="1" applyProtection="1">
      <alignment horizontal="right" vertical="center"/>
      <protection hidden="1"/>
    </xf>
    <xf fontId="12" fillId="0" borderId="23" numFmtId="0" xfId="0" applyFont="1" applyBorder="1" applyAlignment="1" applyProtection="1">
      <alignment horizontal="center" vertical="center" wrapText="1"/>
      <protection hidden="1"/>
    </xf>
    <xf fontId="10" fillId="0" borderId="24" numFmtId="0" xfId="0" applyFont="1" applyBorder="1" applyAlignment="1" applyProtection="1">
      <alignment horizontal="center" vertical="center" wrapText="1"/>
      <protection hidden="1"/>
    </xf>
    <xf fontId="38" fillId="0" borderId="1" numFmtId="0" xfId="17" applyFont="1" applyBorder="1" applyAlignment="1" applyProtection="1">
      <alignment horizontal="left" vertical="center" wrapText="1"/>
      <protection hidden="1"/>
    </xf>
    <xf fontId="11" fillId="0" borderId="1" numFmtId="0" xfId="17" applyFont="1" applyBorder="1" applyAlignment="1" applyProtection="1">
      <alignment horizontal="left" vertical="center" wrapText="1"/>
      <protection hidden="1"/>
    </xf>
    <xf fontId="12" fillId="0" borderId="25" numFmtId="0" xfId="0" applyFont="1" applyBorder="1" applyAlignment="1" applyProtection="1">
      <alignment horizontal="center" vertical="center" wrapText="1"/>
      <protection hidden="1"/>
    </xf>
    <xf fontId="40" fillId="0" borderId="0" numFmtId="161" xfId="17" applyNumberFormat="1" applyFont="1" applyAlignment="1" applyProtection="1">
      <alignment horizontal="left" vertical="center" wrapText="1"/>
      <protection hidden="1"/>
    </xf>
    <xf fontId="10" fillId="0" borderId="26" numFmtId="0" xfId="0" applyFont="1" applyBorder="1" applyAlignment="1" applyProtection="1">
      <alignment horizontal="center" vertical="center"/>
      <protection hidden="1"/>
    </xf>
    <xf fontId="38" fillId="0" borderId="27" numFmtId="0" xfId="17" applyFont="1" applyBorder="1" applyAlignment="1" applyProtection="1">
      <alignment horizontal="left" vertical="center" wrapText="1"/>
      <protection hidden="1"/>
    </xf>
    <xf fontId="11" fillId="0" borderId="27" numFmtId="0" xfId="17" applyFont="1" applyBorder="1" applyAlignment="1" applyProtection="1">
      <alignment horizontal="left" vertical="center" wrapText="1"/>
      <protection hidden="1"/>
    </xf>
    <xf fontId="12" fillId="0" borderId="28" numFmtId="0" xfId="0" applyFont="1" applyBorder="1" applyAlignment="1" applyProtection="1">
      <alignment horizontal="center" vertical="center" wrapText="1"/>
      <protection hidden="1"/>
    </xf>
    <xf fontId="10" fillId="0" borderId="29" numFmtId="0" xfId="0" applyFont="1" applyBorder="1" applyAlignment="1" applyProtection="1">
      <alignment horizontal="center" vertical="center"/>
      <protection hidden="1"/>
    </xf>
    <xf fontId="0" fillId="0" borderId="30" numFmtId="0" xfId="0" applyBorder="1" applyAlignment="1" applyProtection="1">
      <alignment horizontal="center" vertical="center"/>
      <protection hidden="1"/>
    </xf>
    <xf fontId="32" fillId="0" borderId="30" numFmtId="1" xfId="0" applyNumberFormat="1" applyFont="1" applyBorder="1" applyAlignment="1" applyProtection="1">
      <alignment horizontal="left" vertical="center"/>
      <protection hidden="1"/>
    </xf>
    <xf fontId="35" fillId="0" borderId="30" numFmtId="0" xfId="0" applyFont="1" applyBorder="1" applyAlignment="1" applyProtection="1">
      <alignment horizontal="left" vertical="center"/>
      <protection hidden="1"/>
    </xf>
    <xf fontId="12" fillId="0" borderId="31" numFmtId="0" xfId="0" applyFont="1" applyBorder="1" applyAlignment="1" applyProtection="1">
      <alignment horizontal="center" vertical="center" wrapText="1"/>
      <protection hidden="1"/>
    </xf>
    <xf fontId="12" fillId="0" borderId="23" numFmtId="0" xfId="0" applyFont="1" applyBorder="1" applyAlignment="1" applyProtection="1">
      <alignment horizontal="left" vertical="center" wrapText="1"/>
      <protection hidden="1"/>
    </xf>
    <xf fontId="11" fillId="6" borderId="1" numFmtId="0" xfId="0" applyFont="1" applyFill="1" applyBorder="1" applyProtection="1">
      <protection hidden="1"/>
    </xf>
    <xf fontId="40" fillId="0" borderId="0" numFmtId="0" xfId="0" applyFont="1" applyAlignment="1" applyProtection="1">
      <alignment horizontal="left"/>
      <protection hidden="1"/>
    </xf>
    <xf fontId="11" fillId="6" borderId="27" numFmtId="0" xfId="0" applyFont="1" applyFill="1" applyBorder="1" applyProtection="1">
      <protection hidden="1"/>
    </xf>
    <xf fontId="11" fillId="0" borderId="30" numFmtId="161" xfId="17" applyNumberFormat="1" applyFont="1" applyBorder="1" applyAlignment="1" applyProtection="1">
      <alignment horizontal="left" vertical="center" wrapText="1"/>
      <protection hidden="1"/>
    </xf>
    <xf fontId="11" fillId="6" borderId="1" numFmtId="0" xfId="0" applyFont="1" applyFill="1" applyBorder="1" applyAlignment="1" applyProtection="1">
      <alignment wrapText="1"/>
      <protection hidden="1"/>
    </xf>
    <xf fontId="12" fillId="0" borderId="1" numFmtId="0" xfId="0" applyFont="1" applyBorder="1" applyAlignment="1" applyProtection="1">
      <alignment horizontal="left"/>
      <protection hidden="1"/>
    </xf>
    <xf fontId="28" fillId="0" borderId="0" numFmtId="0" xfId="0" applyFont="1" applyAlignment="1" applyProtection="1">
      <alignment horizontal="left" vertical="center"/>
      <protection hidden="1"/>
    </xf>
    <xf fontId="11" fillId="6" borderId="27" numFmtId="0" xfId="0" applyFont="1" applyFill="1" applyBorder="1" applyAlignment="1" applyProtection="1">
      <alignment wrapText="1"/>
      <protection hidden="1"/>
    </xf>
    <xf fontId="12" fillId="0" borderId="27" numFmtId="0" xfId="0" applyFont="1" applyBorder="1" applyAlignment="1" applyProtection="1">
      <alignment horizontal="left"/>
      <protection hidden="1"/>
    </xf>
    <xf fontId="11" fillId="0" borderId="4" numFmtId="161" xfId="17" applyNumberFormat="1" applyFont="1" applyBorder="1" applyAlignment="1" applyProtection="1">
      <alignment horizontal="left" vertical="center" wrapText="1"/>
      <protection hidden="1"/>
    </xf>
    <xf fontId="0" fillId="7" borderId="4" numFmtId="0" xfId="0" applyFill="1" applyBorder="1" applyAlignment="1" applyProtection="1">
      <alignment horizontal="left" vertical="center"/>
      <protection hidden="1"/>
    </xf>
    <xf fontId="12" fillId="0" borderId="32" numFmtId="0" xfId="0" applyFont="1" applyBorder="1" applyAlignment="1" applyProtection="1">
      <alignment horizontal="center" vertical="center" wrapText="1"/>
      <protection hidden="1"/>
    </xf>
    <xf fontId="9" fillId="0" borderId="24" numFmtId="0" xfId="0" applyFont="1" applyBorder="1" applyAlignment="1" applyProtection="1">
      <alignment horizontal="center" vertical="center" wrapText="1"/>
      <protection hidden="1"/>
    </xf>
    <xf fontId="11" fillId="0" borderId="1" numFmtId="0" xfId="0" applyFont="1" applyBorder="1" applyAlignment="1" applyProtection="1">
      <alignment horizontal="left"/>
      <protection hidden="1"/>
    </xf>
    <xf fontId="38" fillId="0" borderId="2" numFmtId="0" xfId="17" applyFont="1" applyBorder="1" applyAlignment="1" applyProtection="1">
      <alignment horizontal="left" vertical="center" wrapText="1"/>
      <protection hidden="1"/>
    </xf>
    <xf fontId="11" fillId="0" borderId="2" numFmtId="0" xfId="17" applyFont="1" applyBorder="1" applyAlignment="1" applyProtection="1">
      <alignment horizontal="left" vertical="center" wrapText="1"/>
      <protection hidden="1"/>
    </xf>
    <xf fontId="12" fillId="0" borderId="2" numFmtId="0" xfId="0" applyFont="1" applyBorder="1" applyAlignment="1" applyProtection="1">
      <alignment horizontal="left"/>
      <protection hidden="1"/>
    </xf>
    <xf fontId="12" fillId="0" borderId="30" numFmtId="0" xfId="0" applyFont="1" applyBorder="1" applyAlignment="1" applyProtection="1">
      <alignment horizontal="left"/>
      <protection hidden="1"/>
    </xf>
    <xf fontId="0" fillId="7" borderId="30" numFmtId="0" xfId="0" applyFill="1" applyBorder="1" applyAlignment="1" applyProtection="1">
      <alignment horizontal="left" vertical="center"/>
      <protection hidden="1"/>
    </xf>
    <xf fontId="40" fillId="0" borderId="1" numFmtId="0" xfId="17" applyFont="1" applyBorder="1" applyAlignment="1" applyProtection="1">
      <alignment horizontal="left" vertical="center" wrapText="1"/>
      <protection hidden="1"/>
    </xf>
    <xf fontId="40" fillId="0" borderId="1" numFmtId="0" xfId="0" applyFont="1" applyBorder="1" applyAlignment="1" applyProtection="1">
      <alignment horizontal="left"/>
      <protection hidden="1"/>
    </xf>
    <xf fontId="12" fillId="0" borderId="34" numFmtId="0" xfId="0" applyFont="1" applyBorder="1" applyAlignment="1" applyProtection="1">
      <alignment horizontal="center" vertical="center" wrapText="1"/>
      <protection hidden="1"/>
    </xf>
    <xf fontId="10" fillId="8" borderId="29" numFmtId="0" xfId="0" applyFont="1" applyFill="1" applyBorder="1" applyAlignment="1" applyProtection="1">
      <alignment horizontal="center" vertical="center"/>
      <protection hidden="1"/>
    </xf>
    <xf fontId="0" fillId="8" borderId="30" numFmtId="0" xfId="0" applyFill="1" applyBorder="1" applyAlignment="1" applyProtection="1">
      <alignment horizontal="left" vertical="center"/>
      <protection hidden="1"/>
    </xf>
    <xf fontId="32" fillId="8" borderId="30" numFmtId="1" xfId="0" applyNumberFormat="1" applyFont="1" applyFill="1" applyBorder="1" applyAlignment="1" applyProtection="1">
      <alignment horizontal="left" vertical="center"/>
      <protection hidden="1"/>
    </xf>
    <xf fontId="35" fillId="8" borderId="30" numFmtId="0" xfId="0" applyFont="1" applyFill="1" applyBorder="1" applyAlignment="1" applyProtection="1">
      <alignment horizontal="left" vertical="center"/>
      <protection hidden="1"/>
    </xf>
    <xf fontId="12" fillId="8" borderId="30" numFmtId="0" xfId="0" applyFont="1" applyFill="1" applyBorder="1" applyAlignment="1" applyProtection="1">
      <alignment horizontal="left"/>
      <protection hidden="1"/>
    </xf>
    <xf fontId="12" fillId="8" borderId="31" numFmtId="0" xfId="0" applyFont="1" applyFill="1" applyBorder="1" applyAlignment="1" applyProtection="1">
      <alignment horizontal="center" vertical="center" wrapText="1"/>
      <protection hidden="1"/>
    </xf>
    <xf fontId="10" fillId="8" borderId="24" numFmtId="0" xfId="0" applyFont="1" applyFill="1" applyBorder="1" applyAlignment="1" applyProtection="1">
      <alignment horizontal="center" vertical="center" wrapText="1"/>
      <protection hidden="1"/>
    </xf>
    <xf fontId="0" fillId="8" borderId="1" numFmtId="0" xfId="0" applyFill="1" applyBorder="1" applyAlignment="1" applyProtection="1">
      <alignment horizontal="center" vertical="center"/>
      <protection hidden="1"/>
    </xf>
    <xf fontId="38" fillId="8" borderId="1" numFmtId="0" xfId="17" applyFont="1" applyFill="1" applyBorder="1" applyAlignment="1" applyProtection="1">
      <alignment horizontal="left" vertical="center" wrapText="1"/>
      <protection hidden="1"/>
    </xf>
    <xf fontId="11" fillId="8" borderId="1" numFmtId="0" xfId="17" applyFont="1" applyFill="1" applyBorder="1" applyAlignment="1" applyProtection="1">
      <alignment horizontal="left" vertical="center" wrapText="1"/>
      <protection hidden="1"/>
    </xf>
    <xf fontId="12" fillId="8" borderId="1" numFmtId="0" xfId="0" applyFont="1" applyFill="1" applyBorder="1" applyAlignment="1" applyProtection="1">
      <alignment horizontal="left"/>
      <protection hidden="1"/>
    </xf>
    <xf fontId="12" fillId="8" borderId="25" numFmtId="0" xfId="0" applyFont="1" applyFill="1" applyBorder="1" applyAlignment="1" applyProtection="1">
      <alignment horizontal="center" vertical="center" wrapText="1"/>
      <protection hidden="1"/>
    </xf>
    <xf fontId="9" fillId="8" borderId="24" numFmtId="0" xfId="0" applyFont="1" applyFill="1" applyBorder="1" applyAlignment="1" applyProtection="1">
      <alignment horizontal="center" vertical="center" wrapText="1"/>
      <protection hidden="1"/>
    </xf>
    <xf fontId="11" fillId="8" borderId="1" numFmtId="0" xfId="0" applyFont="1" applyFill="1" applyBorder="1" applyAlignment="1" applyProtection="1">
      <alignment horizontal="left"/>
      <protection hidden="1"/>
    </xf>
    <xf fontId="40" fillId="8" borderId="1" numFmtId="0" xfId="17" applyFont="1" applyFill="1" applyBorder="1" applyAlignment="1" applyProtection="1">
      <alignment horizontal="left" vertical="center" wrapText="1"/>
      <protection hidden="1"/>
    </xf>
    <xf fontId="40" fillId="8" borderId="1" numFmtId="0" xfId="0" applyFont="1" applyFill="1" applyBorder="1" applyAlignment="1" applyProtection="1">
      <alignment horizontal="left"/>
      <protection hidden="1"/>
    </xf>
    <xf fontId="10" fillId="8" borderId="26" numFmtId="0" xfId="0" applyFont="1" applyFill="1" applyBorder="1" applyAlignment="1" applyProtection="1">
      <alignment horizontal="center" vertical="center"/>
      <protection hidden="1"/>
    </xf>
    <xf fontId="0" fillId="8" borderId="2" numFmtId="0" xfId="0" applyFill="1" applyBorder="1" applyAlignment="1" applyProtection="1">
      <alignment horizontal="center" vertical="center"/>
      <protection hidden="1"/>
    </xf>
    <xf fontId="38" fillId="8" borderId="2" numFmtId="0" xfId="17" applyFont="1" applyFill="1" applyBorder="1" applyAlignment="1" applyProtection="1">
      <alignment horizontal="left" vertical="center" wrapText="1"/>
      <protection hidden="1"/>
    </xf>
    <xf fontId="11" fillId="8" borderId="2" numFmtId="0" xfId="17" applyFont="1" applyFill="1" applyBorder="1" applyAlignment="1" applyProtection="1">
      <alignment horizontal="left" vertical="center" wrapText="1"/>
      <protection hidden="1"/>
    </xf>
    <xf fontId="12" fillId="8" borderId="2" numFmtId="0" xfId="0" applyFont="1" applyFill="1" applyBorder="1" applyAlignment="1" applyProtection="1">
      <alignment horizontal="left"/>
      <protection hidden="1"/>
    </xf>
    <xf fontId="12" fillId="8" borderId="34" numFmtId="0" xfId="0" applyFont="1" applyFill="1" applyBorder="1" applyAlignment="1" applyProtection="1">
      <alignment horizontal="center" vertical="center" wrapText="1"/>
      <protection hidden="1"/>
    </xf>
    <xf fontId="0" fillId="0" borderId="3" numFmtId="0" xfId="0" applyBorder="1" applyAlignment="1" applyProtection="1">
      <alignment horizontal="center" vertical="center"/>
      <protection hidden="1"/>
    </xf>
    <xf fontId="34" fillId="0" borderId="19" numFmtId="0" xfId="0" applyFont="1" applyBorder="1" applyAlignment="1" applyProtection="1">
      <alignment horizontal="center" vertical="top" wrapText="1"/>
      <protection hidden="1"/>
    </xf>
    <xf fontId="34" fillId="0" borderId="20" numFmtId="0" xfId="0" applyFont="1" applyBorder="1" applyAlignment="1" applyProtection="1">
      <alignment horizontal="center" vertical="top" wrapText="1"/>
      <protection hidden="1"/>
    </xf>
    <xf fontId="34" fillId="0" borderId="21" numFmtId="0" xfId="0" applyFont="1" applyBorder="1" applyAlignment="1" applyProtection="1">
      <alignment horizontal="center" vertical="top" wrapText="1"/>
      <protection hidden="1"/>
    </xf>
    <xf fontId="12" fillId="0" borderId="35" numFmtId="0" xfId="0" applyFont="1" applyBorder="1" applyAlignment="1" applyProtection="1">
      <alignment horizontal="center" vertical="center" wrapText="1"/>
      <protection hidden="1"/>
    </xf>
    <xf fontId="12" fillId="0" borderId="36" numFmtId="0" xfId="0" applyFont="1" applyBorder="1" applyAlignment="1" applyProtection="1">
      <alignment horizontal="center" vertical="center" wrapText="1"/>
      <protection hidden="1"/>
    </xf>
    <xf fontId="35" fillId="0" borderId="30" numFmtId="0" xfId="16" applyFont="1" applyBorder="1" applyAlignment="1" applyProtection="1">
      <alignment horizontal="left" vertical="center" wrapText="1"/>
      <protection hidden="1"/>
    </xf>
    <xf fontId="39" fillId="0" borderId="1" numFmtId="0" xfId="17" applyFont="1" applyBorder="1" applyAlignment="1" applyProtection="1">
      <alignment horizontal="left" vertical="center" wrapText="1"/>
      <protection hidden="1"/>
    </xf>
    <xf fontId="9" fillId="0" borderId="29" numFmtId="0" xfId="0" applyFont="1" applyBorder="1" applyAlignment="1" applyProtection="1">
      <alignment horizontal="center" vertical="center"/>
      <protection hidden="1"/>
    </xf>
    <xf fontId="8" fillId="0" borderId="40" numFmtId="0" xfId="0" applyFont="1" applyBorder="1" applyAlignment="1" applyProtection="1">
      <alignment horizontal="center" vertical="center"/>
      <protection hidden="1"/>
    </xf>
    <xf fontId="38" fillId="0" borderId="30" numFmtId="1" xfId="0" applyNumberFormat="1" applyFont="1" applyBorder="1" applyAlignment="1" applyProtection="1">
      <alignment horizontal="left" vertical="center" wrapText="1"/>
      <protection hidden="1"/>
    </xf>
    <xf fontId="35" fillId="2" borderId="30" numFmtId="0" xfId="0" applyFont="1" applyFill="1" applyBorder="1" applyAlignment="1" applyProtection="1">
      <alignment horizontal="left" vertical="center"/>
      <protection hidden="1"/>
    </xf>
    <xf fontId="8" fillId="0" borderId="30" numFmtId="0" xfId="0" applyFont="1" applyBorder="1" applyAlignment="1" applyProtection="1">
      <alignment horizontal="left" vertical="center"/>
      <protection hidden="1"/>
    </xf>
    <xf fontId="11" fillId="0" borderId="30" numFmtId="0" xfId="0" applyFont="1" applyBorder="1" applyAlignment="1" applyProtection="1">
      <alignment horizontal="right" vertical="center"/>
      <protection hidden="1"/>
    </xf>
    <xf fontId="11" fillId="0" borderId="35" numFmtId="0" xfId="0" applyFont="1" applyBorder="1" applyAlignment="1" applyProtection="1">
      <alignment horizontal="center" vertical="center" wrapText="1"/>
      <protection hidden="1"/>
    </xf>
    <xf fontId="8" fillId="0" borderId="0" numFmtId="0" xfId="0" applyFont="1" applyAlignment="1" applyProtection="1">
      <alignment horizontal="left" vertical="center"/>
      <protection hidden="1"/>
    </xf>
    <xf fontId="8" fillId="0" borderId="0" numFmtId="1" xfId="0" applyNumberFormat="1" applyFont="1" applyAlignment="1" applyProtection="1">
      <alignment horizontal="left" vertical="center"/>
      <protection hidden="1"/>
    </xf>
    <xf fontId="28" fillId="0" borderId="0" numFmtId="2" xfId="0" applyNumberFormat="1" applyFont="1" applyAlignment="1" applyProtection="1">
      <alignment horizontal="left" vertical="center"/>
      <protection hidden="1"/>
    </xf>
    <xf fontId="8" fillId="0" borderId="0" numFmtId="2" xfId="0" applyNumberFormat="1" applyFont="1" applyAlignment="1" applyProtection="1">
      <alignment horizontal="left" vertical="center"/>
      <protection hidden="1"/>
    </xf>
    <xf fontId="8" fillId="0" borderId="3" numFmtId="0" xfId="0" applyFont="1" applyBorder="1" applyAlignment="1" applyProtection="1">
      <alignment horizontal="center" vertical="center"/>
      <protection hidden="1"/>
    </xf>
    <xf fontId="11" fillId="0" borderId="1" numFmtId="161" xfId="17" applyNumberFormat="1" applyFont="1" applyBorder="1" applyAlignment="1" applyProtection="1">
      <alignment horizontal="left" vertical="center" wrapText="1"/>
      <protection hidden="1"/>
    </xf>
    <xf fontId="8" fillId="0" borderId="1" numFmtId="1" xfId="0" applyNumberFormat="1" applyFont="1" applyBorder="1" applyAlignment="1" applyProtection="1">
      <alignment horizontal="left" vertical="center"/>
      <protection hidden="1"/>
    </xf>
    <xf fontId="11" fillId="0" borderId="32" numFmtId="0" xfId="0" applyFont="1" applyBorder="1" applyAlignment="1" applyProtection="1">
      <alignment horizontal="center" vertical="center" wrapText="1"/>
      <protection hidden="1"/>
    </xf>
    <xf fontId="9" fillId="0" borderId="26" numFmtId="0" xfId="0" applyFont="1" applyBorder="1" applyAlignment="1" applyProtection="1">
      <alignment horizontal="center" vertical="center" wrapText="1"/>
      <protection hidden="1"/>
    </xf>
    <xf fontId="8" fillId="0" borderId="39" numFmtId="0" xfId="0" applyFont="1" applyBorder="1" applyAlignment="1" applyProtection="1">
      <alignment horizontal="center" vertical="center"/>
      <protection hidden="1"/>
    </xf>
    <xf fontId="11" fillId="0" borderId="27" numFmtId="161" xfId="17" applyNumberFormat="1" applyFont="1" applyBorder="1" applyAlignment="1" applyProtection="1">
      <alignment horizontal="left" vertical="center" wrapText="1"/>
      <protection hidden="1"/>
    </xf>
    <xf fontId="8" fillId="0" borderId="27" numFmtId="1" xfId="0" applyNumberFormat="1" applyFont="1" applyBorder="1" applyAlignment="1" applyProtection="1">
      <alignment horizontal="left" vertical="center"/>
      <protection hidden="1"/>
    </xf>
    <xf fontId="11" fillId="0" borderId="36" numFmtId="0" xfId="0" applyFont="1" applyBorder="1" applyAlignment="1" applyProtection="1">
      <alignment horizontal="center" vertical="center" wrapText="1"/>
      <protection hidden="1"/>
    </xf>
    <xf fontId="0" fillId="0" borderId="1" numFmtId="0" xfId="0" applyBorder="1" applyProtection="1">
      <protection hidden="1"/>
    </xf>
    <xf fontId="11" fillId="0" borderId="1" numFmtId="49" xfId="17" applyNumberFormat="1" applyFont="1" applyBorder="1" applyAlignment="1" applyProtection="1">
      <alignment horizontal="left" vertical="center" wrapText="1"/>
      <protection hidden="1"/>
    </xf>
    <xf fontId="28" fillId="0" borderId="0" numFmtId="1" xfId="0" applyNumberFormat="1" applyFont="1" applyAlignment="1" applyProtection="1">
      <alignment horizontal="left" vertical="center"/>
      <protection hidden="1"/>
    </xf>
    <xf fontId="9" fillId="0" borderId="29" numFmtId="0" xfId="0" applyFont="1" applyBorder="1" applyAlignment="1" applyProtection="1">
      <alignment horizontal="center" vertical="center" wrapText="1"/>
      <protection hidden="1"/>
    </xf>
    <xf fontId="38" fillId="0" borderId="30" numFmtId="0" xfId="17" applyFont="1" applyBorder="1" applyAlignment="1" applyProtection="1">
      <alignment horizontal="left" vertical="center" wrapText="1"/>
      <protection hidden="1"/>
    </xf>
    <xf fontId="11" fillId="0" borderId="30" numFmtId="0" xfId="17" applyFont="1" applyBorder="1" applyAlignment="1" applyProtection="1">
      <alignment horizontal="left" vertical="center" wrapText="1"/>
      <protection hidden="1"/>
    </xf>
    <xf fontId="0" fillId="0" borderId="30" numFmtId="0" xfId="0" applyBorder="1" applyProtection="1">
      <protection hidden="1"/>
    </xf>
    <xf fontId="11" fillId="0" borderId="40" numFmtId="49" xfId="17" applyNumberFormat="1" applyFont="1" applyBorder="1" applyAlignment="1" applyProtection="1">
      <alignment horizontal="left" vertical="center" wrapText="1"/>
      <protection hidden="1"/>
    </xf>
    <xf fontId="11" fillId="0" borderId="4" numFmtId="0" xfId="17" applyFont="1" applyBorder="1" applyAlignment="1" applyProtection="1">
      <alignment horizontal="left" vertical="center" wrapText="1"/>
      <protection hidden="1"/>
    </xf>
    <xf fontId="11" fillId="0" borderId="39" numFmtId="0" xfId="17" applyFont="1" applyBorder="1" applyAlignment="1" applyProtection="1">
      <alignment horizontal="left" vertical="center" wrapText="1"/>
      <protection hidden="1"/>
    </xf>
    <xf fontId="11" fillId="0" borderId="4" numFmtId="49" xfId="17" applyNumberFormat="1" applyFont="1" applyBorder="1" applyAlignment="1" applyProtection="1">
      <alignment horizontal="left" vertical="center" wrapText="1"/>
      <protection hidden="1"/>
    </xf>
    <xf fontId="11" fillId="0" borderId="35" numFmtId="0" xfId="0" applyFont="1" applyBorder="1" applyAlignment="1" applyProtection="1">
      <alignment vertical="center" wrapText="1"/>
      <protection hidden="1"/>
    </xf>
    <xf fontId="11" fillId="0" borderId="1" numFmtId="0" xfId="0" applyFont="1" applyBorder="1" applyAlignment="1" applyProtection="1">
      <alignment vertical="center" wrapText="1"/>
      <protection hidden="1"/>
    </xf>
    <xf fontId="0" fillId="0" borderId="27" numFmtId="0" xfId="0" applyBorder="1" applyProtection="1">
      <protection hidden="1"/>
    </xf>
    <xf fontId="11" fillId="0" borderId="36" numFmtId="0" xfId="0" applyFont="1" applyBorder="1" applyAlignment="1" applyProtection="1">
      <alignment vertical="center" wrapText="1"/>
      <protection hidden="1"/>
    </xf>
    <xf fontId="41" fillId="0" borderId="0" numFmtId="0" xfId="0" applyFont="1" applyAlignment="1" applyProtection="1">
      <alignment horizontal="left" vertical="center"/>
      <protection hidden="1"/>
    </xf>
    <xf fontId="34" fillId="0" borderId="0" numFmtId="0" xfId="0" applyFont="1" applyAlignment="1" applyProtection="1">
      <alignment horizontal="center" vertical="center"/>
      <protection hidden="1"/>
    </xf>
    <xf fontId="10" fillId="0" borderId="7" numFmtId="0" xfId="0" applyFont="1" applyBorder="1" applyAlignment="1" applyProtection="1">
      <alignment horizontal="center" vertical="center" wrapText="1"/>
      <protection hidden="1"/>
    </xf>
    <xf fontId="23" fillId="0" borderId="29" numFmtId="0" xfId="0" applyFont="1" applyBorder="1" applyAlignment="1" applyProtection="1">
      <alignment horizontal="left" vertical="center"/>
      <protection hidden="1"/>
    </xf>
    <xf fontId="23" fillId="0" borderId="30" numFmtId="0" xfId="0" applyFont="1" applyBorder="1" applyAlignment="1" applyProtection="1">
      <alignment horizontal="left" vertical="center"/>
      <protection hidden="1"/>
    </xf>
    <xf fontId="23" fillId="0" borderId="41" numFmtId="0" xfId="0" applyFont="1" applyBorder="1" applyAlignment="1" applyProtection="1">
      <alignment horizontal="center" vertical="center"/>
      <protection hidden="1"/>
    </xf>
    <xf fontId="23" fillId="0" borderId="42" numFmtId="0" xfId="0" applyFont="1" applyBorder="1" applyAlignment="1" applyProtection="1">
      <alignment horizontal="center" vertical="center"/>
      <protection hidden="1"/>
    </xf>
    <xf fontId="23" fillId="0" borderId="0" numFmtId="0" xfId="0" applyFont="1" applyAlignment="1" applyProtection="1">
      <alignment horizontal="left" vertical="center"/>
      <protection hidden="1"/>
    </xf>
    <xf fontId="32" fillId="0" borderId="7" numFmtId="0" xfId="0" applyFont="1" applyBorder="1" applyAlignment="1" applyProtection="1">
      <alignment horizontal="center" vertical="center"/>
      <protection hidden="1"/>
    </xf>
    <xf fontId="11" fillId="0" borderId="24" numFmtId="0" xfId="0" applyFont="1" applyBorder="1" applyAlignment="1" applyProtection="1">
      <alignment horizontal="left" vertical="center" wrapText="1"/>
      <protection hidden="1"/>
    </xf>
    <xf fontId="11" fillId="0" borderId="1" numFmtId="0" xfId="0" applyFont="1" applyBorder="1" applyAlignment="1" applyProtection="1">
      <alignment horizontal="left" vertical="center" wrapText="1"/>
      <protection hidden="1"/>
    </xf>
    <xf fontId="11" fillId="0" borderId="1" numFmtId="1" xfId="0" applyNumberFormat="1" applyFont="1" applyBorder="1" applyAlignment="1" applyProtection="1">
      <alignment horizontal="left" vertical="center" wrapText="1"/>
      <protection hidden="1"/>
    </xf>
    <xf fontId="11" fillId="0" borderId="1" numFmtId="1" xfId="0" applyNumberFormat="1" applyFont="1" applyBorder="1" applyAlignment="1" applyProtection="1">
      <alignment horizontal="left" vertical="center"/>
      <protection hidden="1"/>
    </xf>
    <xf fontId="23" fillId="0" borderId="1" numFmtId="1" xfId="0" applyNumberFormat="1" applyFont="1" applyBorder="1" applyAlignment="1" applyProtection="1">
      <alignment horizontal="left" vertical="center"/>
      <protection hidden="1"/>
    </xf>
    <xf fontId="23" fillId="0" borderId="25" numFmtId="1" xfId="0" applyNumberFormat="1" applyFont="1" applyBorder="1" applyAlignment="1" applyProtection="1">
      <alignment horizontal="left" vertical="center"/>
      <protection hidden="1"/>
    </xf>
    <xf fontId="11" fillId="0" borderId="0" numFmtId="1" xfId="0" applyNumberFormat="1" applyFont="1" applyAlignment="1" applyProtection="1">
      <alignment horizontal="left" vertical="center"/>
      <protection hidden="1"/>
    </xf>
    <xf fontId="11" fillId="0" borderId="24" numFmtId="0" xfId="0" applyFont="1" applyBorder="1" applyAlignment="1" applyProtection="1">
      <alignment horizontal="left" vertical="center"/>
      <protection hidden="1"/>
    </xf>
    <xf fontId="11" fillId="0" borderId="1" numFmtId="0" xfId="0" applyFont="1" applyBorder="1" applyAlignment="1" applyProtection="1">
      <alignment horizontal="left" vertical="center"/>
      <protection hidden="1"/>
    </xf>
    <xf fontId="11" fillId="0" borderId="25" numFmtId="0" xfId="0" applyFont="1" applyBorder="1" applyAlignment="1" applyProtection="1">
      <alignment horizontal="left" vertical="center"/>
      <protection hidden="1"/>
    </xf>
    <xf fontId="11" fillId="0" borderId="0" numFmtId="0" xfId="0" applyFont="1" applyAlignment="1" applyProtection="1">
      <alignment horizontal="left" vertical="center"/>
      <protection hidden="1"/>
    </xf>
    <xf fontId="11" fillId="0" borderId="25" numFmtId="1" xfId="0" applyNumberFormat="1" applyFont="1" applyBorder="1" applyAlignment="1" applyProtection="1">
      <alignment horizontal="left" vertical="center"/>
      <protection hidden="1"/>
    </xf>
    <xf fontId="12" fillId="0" borderId="0" numFmtId="0" xfId="0" applyFont="1" applyAlignment="1" applyProtection="1">
      <alignment horizontal="left" vertical="center"/>
      <protection hidden="1"/>
    </xf>
    <xf fontId="12" fillId="0" borderId="0" numFmtId="1" xfId="0" applyNumberFormat="1" applyFont="1" applyAlignment="1" applyProtection="1">
      <alignment horizontal="left" vertical="center"/>
      <protection hidden="1"/>
    </xf>
    <xf fontId="40" fillId="0" borderId="0" numFmtId="2" xfId="0" applyNumberFormat="1" applyFont="1" applyAlignment="1" applyProtection="1">
      <alignment horizontal="left" vertical="center"/>
      <protection hidden="1"/>
    </xf>
    <xf fontId="12" fillId="0" borderId="0" numFmtId="2" xfId="0" applyNumberFormat="1" applyFont="1" applyAlignment="1" applyProtection="1">
      <alignment horizontal="left" vertical="center"/>
      <protection hidden="1"/>
    </xf>
    <xf fontId="11" fillId="0" borderId="26" numFmtId="0" xfId="0" applyFont="1" applyBorder="1" applyAlignment="1" applyProtection="1">
      <alignment horizontal="left" vertical="center" wrapText="1"/>
      <protection hidden="1"/>
    </xf>
    <xf fontId="11" fillId="0" borderId="27" numFmtId="0" xfId="0" applyFont="1" applyBorder="1" applyAlignment="1" applyProtection="1">
      <alignment horizontal="left" vertical="center" wrapText="1"/>
      <protection hidden="1"/>
    </xf>
    <xf fontId="11" fillId="0" borderId="27" numFmtId="1" xfId="0" applyNumberFormat="1" applyFont="1" applyBorder="1" applyAlignment="1" applyProtection="1">
      <alignment horizontal="left" vertical="center"/>
      <protection hidden="1"/>
    </xf>
    <xf fontId="11" fillId="0" borderId="28" numFmtId="1" xfId="0" applyNumberFormat="1" applyFont="1" applyBorder="1" applyAlignment="1" applyProtection="1">
      <alignment horizontal="left" vertical="center"/>
      <protection hidden="1"/>
    </xf>
    <xf fontId="32" fillId="0" borderId="0" numFmtId="1" xfId="0" applyNumberFormat="1" applyFont="1" applyAlignment="1" applyProtection="1">
      <alignment horizontal="left" vertical="center" wrapText="1"/>
      <protection hidden="1"/>
    </xf>
    <xf fontId="0" fillId="0" borderId="0" numFmtId="1" xfId="0" applyNumberFormat="1" applyAlignment="1" applyProtection="1">
      <alignment horizontal="left" vertical="center"/>
      <protection hidden="1"/>
    </xf>
    <xf fontId="0" fillId="0" borderId="0" numFmtId="2" xfId="0" applyNumberFormat="1" applyAlignment="1" applyProtection="1">
      <alignment horizontal="left" vertical="center"/>
      <protection hidden="1"/>
    </xf>
    <xf fontId="34" fillId="0" borderId="2" numFmtId="0" xfId="0" applyFont="1" applyBorder="1" applyAlignment="1">
      <alignment horizontal="center"/>
    </xf>
    <xf fontId="8" fillId="2" borderId="29" numFmtId="0" xfId="0" applyFont="1" applyFill="1" applyBorder="1" applyAlignment="1">
      <alignment horizontal="center" vertical="center"/>
    </xf>
    <xf fontId="8" fillId="2" borderId="30" numFmtId="0" xfId="0" applyFont="1" applyFill="1" applyBorder="1" applyAlignment="1">
      <alignment horizontal="center" vertical="center"/>
    </xf>
    <xf fontId="8" fillId="2" borderId="31" numFmtId="0" xfId="0" applyFont="1" applyFill="1" applyBorder="1" applyAlignment="1">
      <alignment horizontal="center" vertical="center"/>
    </xf>
    <xf fontId="8" fillId="2" borderId="24" numFmtId="0" xfId="0" applyFont="1" applyFill="1" applyBorder="1"/>
    <xf fontId="8" fillId="2" borderId="1" numFmtId="0" xfId="0" applyFont="1" applyFill="1" applyBorder="1"/>
    <xf fontId="8" fillId="2" borderId="1" numFmtId="0" xfId="0" applyFont="1" applyFill="1" applyBorder="1" applyAlignment="1">
      <alignment wrapText="1"/>
    </xf>
    <xf fontId="11" fillId="2" borderId="1" numFmtId="0" xfId="0" applyFont="1" applyFill="1" applyBorder="1" applyAlignment="1">
      <alignment horizontal="left" vertical="center" wrapText="1"/>
    </xf>
    <xf fontId="8" fillId="2" borderId="1" numFmtId="0" xfId="0" applyFont="1" applyFill="1" applyBorder="1" applyAlignment="1">
      <alignment horizontal="left" vertical="center"/>
    </xf>
    <xf fontId="8" fillId="2" borderId="25" numFmtId="0" xfId="0" applyFont="1" applyFill="1" applyBorder="1" applyAlignment="1">
      <alignment horizontal="center" vertical="center"/>
    </xf>
    <xf fontId="8" fillId="2" borderId="24" numFmtId="0" xfId="0" applyFont="1" applyFill="1" applyBorder="1" applyAlignment="1">
      <alignment horizontal="center"/>
    </xf>
    <xf fontId="8" fillId="2" borderId="1" numFmtId="0" xfId="0" applyFont="1" applyFill="1" applyBorder="1" applyAlignment="1">
      <alignment horizontal="center"/>
    </xf>
    <xf fontId="8" fillId="2" borderId="25" numFmtId="0" xfId="0" applyFont="1" applyFill="1" applyBorder="1" applyAlignment="1">
      <alignment horizontal="center"/>
    </xf>
    <xf fontId="9" fillId="2" borderId="26" numFmtId="0" xfId="0" applyFont="1" applyFill="1" applyBorder="1" applyAlignment="1">
      <alignment horizontal="center" vertical="center"/>
    </xf>
    <xf fontId="8" fillId="2" borderId="27" numFmtId="0" xfId="0" applyFont="1" applyFill="1" applyBorder="1" applyAlignment="1">
      <alignment horizontal="left" vertical="center"/>
    </xf>
    <xf fontId="38" fillId="2" borderId="27" numFmtId="0" xfId="0" applyFont="1" applyFill="1" applyBorder="1" applyAlignment="1">
      <alignment horizontal="left" vertical="center"/>
    </xf>
    <xf fontId="8" fillId="2" borderId="27" numFmtId="0" xfId="0" applyFont="1" applyFill="1" applyBorder="1" applyAlignment="1">
      <alignment wrapText="1"/>
    </xf>
    <xf fontId="11" fillId="2" borderId="27" numFmtId="0" xfId="0" applyFont="1" applyFill="1" applyBorder="1" applyAlignment="1">
      <alignment horizontal="left" vertical="center" wrapText="1"/>
    </xf>
    <xf fontId="8" fillId="2" borderId="28" numFmtId="0" xfId="0" applyFont="1" applyFill="1" applyBorder="1" applyAlignment="1">
      <alignment horizontal="center" vertical="center"/>
    </xf>
    <xf fontId="0" fillId="0" borderId="0" numFmtId="0" xfId="0" applyAlignment="1">
      <alignment horizontal="right" vertical="center"/>
    </xf>
    <xf fontId="0" fillId="0" borderId="0" numFmtId="2" xfId="0" applyNumberFormat="1"/>
    <xf fontId="0" fillId="0" borderId="0" numFmtId="1" xfId="0" applyNumberFormat="1"/>
    <xf fontId="24" fillId="0" borderId="0" numFmtId="1" xfId="0" applyNumberFormat="1" applyFont="1"/>
    <xf fontId="10" fillId="0" borderId="0" numFmtId="2" xfId="0" applyNumberFormat="1" applyFont="1"/>
    <xf fontId="10" fillId="0" borderId="0" numFmtId="1" xfId="0" applyNumberFormat="1" applyFont="1"/>
    <xf fontId="10" fillId="0" borderId="0" numFmtId="0" xfId="4" applyFont="1" applyProtection="1">
      <protection hidden="1"/>
    </xf>
    <xf fontId="10" fillId="0" borderId="0" numFmtId="0" xfId="5" applyFont="1" applyAlignment="1" applyProtection="1">
      <alignment horizontal="right" vertical="center"/>
      <protection hidden="1"/>
    </xf>
    <xf fontId="10" fillId="0" borderId="0" numFmtId="1" xfId="4" applyNumberFormat="1" applyFont="1" applyAlignment="1">
      <alignment horizontal="right" vertical="center"/>
    </xf>
    <xf fontId="10" fillId="0" borderId="0" numFmtId="1" xfId="0" applyNumberFormat="1" applyFont="1" applyAlignment="1">
      <alignment horizontal="center"/>
    </xf>
    <xf fontId="8" fillId="0" borderId="1" numFmtId="0" xfId="0" applyFont="1" applyBorder="1" applyAlignment="1">
      <alignment horizontal="center" vertical="top" wrapText="1"/>
    </xf>
    <xf fontId="8" fillId="0" borderId="9" numFmtId="0" xfId="0" applyFont="1" applyBorder="1" applyAlignment="1">
      <alignment horizontal="center" vertical="center" wrapText="1"/>
    </xf>
    <xf fontId="0" fillId="0" borderId="0" numFmtId="0" xfId="0" applyAlignment="1">
      <alignment vertical="center" wrapText="1"/>
    </xf>
    <xf fontId="46" fillId="0" borderId="0" numFmtId="0" xfId="0" applyFont="1" applyAlignment="1">
      <alignment horizontal="center" wrapText="1"/>
    </xf>
    <xf fontId="14" fillId="0" borderId="0" numFmtId="2" xfId="0" applyNumberFormat="1" applyFont="1"/>
    <xf fontId="0" fillId="0" borderId="0" numFmtId="0" xfId="0" applyAlignment="1">
      <alignment horizontal="left" vertical="top" wrapText="1"/>
    </xf>
    <xf fontId="0" fillId="0" borderId="1" numFmtId="0" xfId="0" applyBorder="1" applyAlignment="1">
      <alignment horizontal="center" vertical="top" wrapText="1"/>
    </xf>
    <xf fontId="0" fillId="0" borderId="7" numFmtId="0" xfId="0" applyBorder="1" applyAlignment="1">
      <alignment horizontal="center" vertical="center" wrapText="1"/>
    </xf>
    <xf fontId="0" fillId="0" borderId="9" numFmtId="0" xfId="0" applyBorder="1" applyAlignment="1">
      <alignment horizontal="center" vertical="center" wrapText="1"/>
    </xf>
    <xf fontId="16" fillId="0" borderId="1" numFmtId="0" xfId="0" applyFont="1" applyBorder="1" applyAlignment="1">
      <alignment horizontal="center" vertical="top" wrapText="1"/>
    </xf>
    <xf fontId="24" fillId="0" borderId="0" numFmtId="49" xfId="0" applyNumberFormat="1" applyFont="1" applyAlignment="1">
      <alignment horizontal="center" vertical="center" wrapText="1"/>
    </xf>
    <xf fontId="46" fillId="0" borderId="0" numFmtId="2" xfId="0" applyNumberFormat="1" applyFont="1" applyAlignment="1">
      <alignment horizontal="center" vertical="center" wrapText="1"/>
    </xf>
    <xf fontId="0" fillId="0" borderId="0" numFmtId="2" xfId="0" applyNumberFormat="1" applyAlignment="1">
      <alignment horizontal="center"/>
    </xf>
    <xf fontId="24" fillId="0" borderId="0" numFmtId="2" xfId="0" applyNumberFormat="1" applyFont="1" applyAlignment="1">
      <alignment horizontal="center" vertical="top" wrapText="1"/>
    </xf>
    <xf fontId="24" fillId="0" borderId="1" numFmtId="0" xfId="0" applyFont="1" applyBorder="1" applyAlignment="1">
      <alignment horizontal="center" vertical="top" wrapText="1"/>
    </xf>
    <xf fontId="16" fillId="0" borderId="1" numFmtId="0" xfId="0" applyFont="1" applyBorder="1" applyAlignment="1">
      <alignment horizontal="left" vertical="center" wrapText="1"/>
    </xf>
    <xf fontId="0" fillId="0" borderId="0" numFmtId="0" xfId="0" applyAlignment="1">
      <alignment horizontal="center" vertical="center" wrapText="1"/>
    </xf>
    <xf fontId="0" fillId="0" borderId="0" numFmtId="2" xfId="0" applyNumberFormat="1" applyAlignment="1">
      <alignment horizontal="right" vertical="center"/>
    </xf>
    <xf fontId="0" fillId="0" borderId="0" numFmtId="1" xfId="0" applyNumberFormat="1" applyAlignment="1">
      <alignment horizontal="center"/>
    </xf>
    <xf fontId="0" fillId="0" borderId="1" numFmtId="49" xfId="0" applyNumberFormat="1" applyBorder="1" applyAlignment="1">
      <alignment horizontal="center" vertical="center" wrapText="1"/>
    </xf>
    <xf fontId="0" fillId="0" borderId="0" numFmtId="1" xfId="0" applyNumberFormat="1" applyAlignment="1">
      <alignment horizontal="center" vertical="center" wrapText="1"/>
    </xf>
    <xf fontId="45" fillId="0" borderId="1" numFmtId="0" xfId="0" applyFont="1" applyBorder="1" applyAlignment="1">
      <alignment horizontal="center" vertical="center" wrapText="1"/>
    </xf>
    <xf fontId="0" fillId="4" borderId="1" numFmtId="0" xfId="0" applyFill="1" applyBorder="1" applyAlignment="1">
      <alignment horizontal="center" vertical="center" wrapText="1"/>
    </xf>
    <xf fontId="0" fillId="0" borderId="0" numFmtId="2" xfId="0" applyNumberFormat="1" applyAlignment="1">
      <alignment vertical="top" wrapText="1"/>
    </xf>
    <xf fontId="8" fillId="0" borderId="0" numFmtId="0" xfId="0" applyFont="1" applyAlignment="1">
      <alignment wrapText="1"/>
    </xf>
    <xf fontId="8" fillId="0" borderId="0" numFmtId="1" xfId="0" applyNumberFormat="1" applyFont="1" applyProtection="1">
      <protection hidden="1"/>
    </xf>
    <xf fontId="47" fillId="0" borderId="0" numFmtId="0" xfId="9" applyFont="1" applyAlignment="1">
      <alignment horizontal="center" vertical="center"/>
    </xf>
    <xf fontId="8" fillId="0" borderId="0" numFmtId="2" xfId="0" applyNumberFormat="1" applyFont="1" applyProtection="1">
      <protection hidden="1"/>
    </xf>
    <xf fontId="8" fillId="0" borderId="1" numFmtId="0" xfId="0" applyFont="1" applyBorder="1" applyAlignment="1">
      <alignment horizontal="center" vertical="center"/>
    </xf>
    <xf fontId="8" fillId="9" borderId="7" numFmtId="0" xfId="0" applyFont="1" applyFill="1" applyBorder="1" applyAlignment="1">
      <alignment horizontal="center" vertical="top"/>
    </xf>
    <xf fontId="8" fillId="9" borderId="9" numFmtId="0" xfId="0" applyFont="1" applyFill="1" applyBorder="1" applyAlignment="1">
      <alignment horizontal="center" vertical="top"/>
    </xf>
    <xf fontId="8" fillId="9" borderId="1" numFmtId="0" xfId="0" applyFont="1" applyFill="1" applyBorder="1" applyAlignment="1">
      <alignment horizontal="center" vertical="top"/>
    </xf>
    <xf fontId="8" fillId="0" borderId="7" numFmtId="0" xfId="0" applyFont="1" applyBorder="1" applyAlignment="1">
      <alignment horizontal="center" vertical="top" wrapText="1"/>
    </xf>
    <xf fontId="8" fillId="0" borderId="8" numFmtId="0" xfId="0" applyFont="1" applyBorder="1" applyAlignment="1">
      <alignment horizontal="center" vertical="top" wrapText="1"/>
    </xf>
    <xf fontId="8" fillId="0" borderId="9" numFmtId="0" xfId="0" applyFont="1" applyBorder="1" applyAlignment="1">
      <alignment horizontal="center" vertical="top" wrapText="1"/>
    </xf>
    <xf fontId="44" fillId="0" borderId="1" numFmtId="0" xfId="0" applyFont="1" applyBorder="1" applyAlignment="1">
      <alignment horizontal="center" vertical="top" wrapText="1"/>
    </xf>
    <xf fontId="46" fillId="0" borderId="1" numFmtId="0" xfId="0" applyFont="1" applyBorder="1" applyAlignment="1">
      <alignment horizontal="center" vertical="top" wrapText="1"/>
    </xf>
    <xf fontId="8" fillId="0" borderId="7" numFmtId="0" xfId="0" applyFont="1" applyBorder="1" applyAlignment="1">
      <alignment horizontal="center" vertical="top"/>
    </xf>
    <xf fontId="8" fillId="0" borderId="9" numFmtId="0" xfId="0" applyFont="1" applyBorder="1" applyAlignment="1">
      <alignment horizontal="center" vertical="top"/>
    </xf>
    <xf fontId="8" fillId="0" borderId="0" numFmtId="0" xfId="0" applyFont="1" applyAlignment="1">
      <alignment vertical="center"/>
    </xf>
    <xf fontId="0" fillId="0" borderId="4" numFmtId="49" xfId="0" applyNumberFormat="1" applyBorder="1" applyAlignment="1">
      <alignment horizontal="center" vertical="center" wrapText="1"/>
    </xf>
    <xf fontId="8" fillId="0" borderId="1" numFmtId="0" xfId="0" applyFont="1" applyBorder="1" applyAlignment="1">
      <alignment horizontal="center" vertical="top"/>
    </xf>
    <xf fontId="0" fillId="4" borderId="1" numFmtId="49" xfId="0" applyNumberFormat="1" applyFill="1" applyBorder="1" applyAlignment="1">
      <alignment horizontal="center" vertical="center" wrapText="1"/>
    </xf>
    <xf fontId="8" fillId="10" borderId="1" numFmtId="0" xfId="0" applyFont="1" applyFill="1" applyBorder="1" applyAlignment="1">
      <alignment horizontal="center" vertical="center" wrapText="1"/>
    </xf>
    <xf fontId="8" fillId="0" borderId="1" numFmtId="49" xfId="0" applyNumberFormat="1" applyFont="1" applyBorder="1" applyAlignment="1">
      <alignment horizontal="center" vertical="top"/>
    </xf>
    <xf fontId="0" fillId="0" borderId="4" numFmtId="0" xfId="0" applyBorder="1" applyAlignment="1">
      <alignment horizontal="center" vertical="center" wrapText="1"/>
    </xf>
    <xf fontId="8" fillId="0" borderId="39" numFmtId="0" xfId="0" applyFont="1" applyBorder="1" applyAlignment="1">
      <alignment horizontal="center" vertical="center" wrapText="1"/>
    </xf>
    <xf fontId="8" fillId="0" borderId="39" numFmtId="0" xfId="0" applyFont="1" applyBorder="1" applyAlignment="1">
      <alignment horizontal="left" vertical="center" wrapText="1"/>
    </xf>
    <xf fontId="18" fillId="0" borderId="27" numFmtId="0" xfId="0" applyFont="1" applyBorder="1" applyAlignment="1">
      <alignment horizontal="center" vertical="center" wrapText="1"/>
    </xf>
    <xf fontId="8" fillId="0" borderId="27" numFmtId="0" xfId="0" applyFont="1" applyBorder="1" applyAlignment="1">
      <alignment horizontal="center" vertical="center" wrapText="1"/>
    </xf>
    <xf fontId="8" fillId="4" borderId="27" numFmtId="0" xfId="0" applyFont="1" applyFill="1" applyBorder="1" applyAlignment="1">
      <alignment horizontal="center" vertical="center" wrapText="1"/>
    </xf>
    <xf fontId="0" fillId="4" borderId="27" numFmtId="49" xfId="0" applyNumberFormat="1" applyFill="1" applyBorder="1" applyAlignment="1">
      <alignment horizontal="center" vertical="center" wrapText="1"/>
    </xf>
    <xf fontId="45" fillId="0" borderId="27" numFmtId="0" xfId="0" applyFont="1" applyBorder="1" applyAlignment="1">
      <alignment horizontal="center" vertical="center" wrapText="1"/>
    </xf>
    <xf fontId="0" fillId="4" borderId="27" numFmtId="0" xfId="0" applyFill="1" applyBorder="1" applyAlignment="1">
      <alignment horizontal="center" vertical="center" wrapText="1"/>
    </xf>
    <xf fontId="8" fillId="10" borderId="27" numFmtId="0" xfId="0" applyFont="1" applyFill="1" applyBorder="1" applyAlignment="1">
      <alignment horizontal="center" vertical="center" wrapText="1"/>
    </xf>
    <xf fontId="8" fillId="0" borderId="11" numFmtId="0" xfId="0" applyFont="1" applyBorder="1" applyAlignment="1">
      <alignment horizontal="center" vertical="top" wrapText="1"/>
    </xf>
    <xf fontId="48" fillId="0" borderId="0" numFmtId="0" xfId="0" applyFont="1"/>
    <xf fontId="8" fillId="0" borderId="0" numFmtId="0" xfId="0" applyFont="1" applyAlignment="1">
      <alignment horizontal="center" vertical="top" wrapText="1"/>
    </xf>
    <xf fontId="48" fillId="0" borderId="0" numFmtId="0" xfId="0" applyFont="1" applyAlignment="1">
      <alignment wrapText="1"/>
    </xf>
    <xf fontId="18" fillId="0" borderId="0" numFmtId="0" xfId="0" applyFont="1"/>
    <xf fontId="18" fillId="0" borderId="1" numFmtId="0" xfId="0" applyFont="1" applyBorder="1" applyAlignment="1">
      <alignment horizontal="left" vertical="top" wrapText="1"/>
    </xf>
    <xf fontId="45" fillId="0" borderId="0" numFmtId="0" xfId="0" applyFont="1" applyAlignment="1">
      <alignment vertical="top" wrapText="1"/>
    </xf>
    <xf fontId="45" fillId="0" borderId="0" numFmtId="0" xfId="0" applyFont="1"/>
    <xf fontId="8" fillId="0" borderId="0" numFmtId="0" xfId="0" applyFont="1" applyAlignment="1">
      <alignment vertical="top" wrapText="1"/>
    </xf>
    <xf fontId="18" fillId="0" borderId="0" numFmtId="0" xfId="0" applyFont="1" applyAlignment="1">
      <alignment horizontal="left" vertical="top" wrapText="1"/>
    </xf>
    <xf fontId="45" fillId="0" borderId="0" numFmtId="0" xfId="0" applyFont="1" applyAlignment="1">
      <alignment horizontal="left" vertical="top" wrapText="1"/>
    </xf>
    <xf fontId="49" fillId="0" borderId="0" numFmtId="1" xfId="0" applyNumberFormat="1" applyFont="1"/>
    <xf fontId="46" fillId="0" borderId="0" numFmtId="0" xfId="0" applyFont="1" applyAlignment="1">
      <alignment wrapText="1"/>
    </xf>
    <xf fontId="46" fillId="0" borderId="0" numFmtId="49" xfId="0" applyNumberFormat="1" applyFont="1" applyAlignment="1">
      <alignment horizontal="center" vertical="center" wrapText="1"/>
    </xf>
    <xf fontId="24" fillId="0" borderId="1" numFmtId="0" xfId="0" applyFont="1" applyBorder="1" applyAlignment="1">
      <alignment horizontal="center" vertical="center" wrapText="1"/>
    </xf>
    <xf fontId="16" fillId="0" borderId="1" numFmtId="0" xfId="0" applyFont="1" applyBorder="1" applyAlignment="1">
      <alignment horizontal="left" wrapText="1"/>
    </xf>
    <xf fontId="8" fillId="0" borderId="4" numFmtId="49" xfId="0" applyNumberFormat="1" applyFont="1" applyBorder="1" applyAlignment="1">
      <alignment horizontal="center" vertical="center" wrapText="1"/>
    </xf>
    <xf fontId="9" fillId="0" borderId="0" numFmtId="0" xfId="0" applyFont="1" applyAlignment="1">
      <alignment vertical="top" wrapText="1"/>
    </xf>
    <xf fontId="18" fillId="0" borderId="9" numFmtId="0" xfId="0" applyFont="1" applyBorder="1" applyAlignment="1">
      <alignment vertical="center"/>
    </xf>
    <xf fontId="45" fillId="0" borderId="0" numFmtId="0" xfId="0" applyFont="1" applyAlignment="1">
      <alignment vertical="center"/>
    </xf>
    <xf fontId="45" fillId="0" borderId="8" numFmtId="0" xfId="0" applyFont="1" applyBorder="1" applyAlignment="1">
      <alignment vertical="center"/>
    </xf>
    <xf fontId="45" fillId="0" borderId="9" numFmtId="0" xfId="0" applyFont="1" applyBorder="1" applyAlignment="1">
      <alignment vertical="center"/>
    </xf>
    <xf fontId="24" fillId="0" borderId="0" numFmtId="0" xfId="0" applyFont="1" applyAlignment="1">
      <alignment horizontal="center" vertical="center" wrapText="1"/>
    </xf>
    <xf fontId="24" fillId="0" borderId="4" numFmtId="0" xfId="0" applyFont="1" applyBorder="1" applyAlignment="1">
      <alignment horizontal="center" vertical="center" wrapText="1"/>
    </xf>
    <xf fontId="16" fillId="0" borderId="2" numFmtId="0" xfId="0" applyFont="1" applyBorder="1" applyAlignment="1">
      <alignment horizontal="left" wrapText="1"/>
    </xf>
    <xf fontId="16" fillId="0" borderId="3" numFmtId="0" xfId="0" applyFont="1" applyBorder="1" applyAlignment="1">
      <alignment horizontal="left" wrapText="1"/>
    </xf>
    <xf fontId="0" fillId="0" borderId="0" numFmtId="0" xfId="0" applyAlignment="1">
      <alignment horizontal="right"/>
    </xf>
    <xf fontId="17" fillId="3" borderId="0" numFmtId="0" xfId="0" applyFont="1" applyFill="1" applyProtection="1">
      <protection hidden="1"/>
    </xf>
    <xf fontId="17" fillId="3" borderId="1" numFmtId="0" xfId="0" applyFont="1" applyFill="1" applyBorder="1" applyAlignment="1">
      <alignment horizontal="center" vertical="center" wrapText="1"/>
    </xf>
    <xf fontId="0" fillId="0" borderId="0" numFmtId="0" xfId="0" applyAlignment="1">
      <alignment vertical="top" wrapText="1"/>
    </xf>
    <xf fontId="46" fillId="0" borderId="1" numFmtId="0" xfId="0" applyFont="1" applyBorder="1" applyAlignment="1">
      <alignment horizontal="center" vertical="center" wrapText="1"/>
    </xf>
    <xf fontId="8" fillId="0" borderId="0" numFmtId="0" xfId="0" applyFont="1" applyAlignment="1" applyProtection="1">
      <alignment horizontal="center" vertical="center" wrapText="1"/>
      <protection hidden="1"/>
    </xf>
    <xf fontId="18" fillId="0" borderId="0" numFmtId="0" xfId="0" applyFont="1" applyAlignment="1">
      <alignment horizontal="left" vertical="center"/>
    </xf>
    <xf fontId="45" fillId="0" borderId="0" numFmtId="0" xfId="0" applyFont="1" applyAlignment="1">
      <alignment horizontal="left" vertical="center"/>
    </xf>
    <xf fontId="19" fillId="0" borderId="0" numFmtId="0" xfId="0" applyFont="1"/>
    <xf fontId="28" fillId="0" borderId="0" numFmtId="1" xfId="0" applyNumberFormat="1" applyFont="1"/>
    <xf fontId="46" fillId="0" borderId="1" numFmtId="0" xfId="0" applyFont="1" applyBorder="1" applyAlignment="1">
      <alignment vertical="center" wrapText="1"/>
    </xf>
    <xf fontId="46" fillId="0" borderId="0" numFmtId="0" xfId="0" applyFont="1" applyAlignment="1">
      <alignment vertical="center" wrapText="1"/>
    </xf>
    <xf fontId="8" fillId="0" borderId="3" numFmtId="0" xfId="0" applyFont="1" applyBorder="1" applyAlignment="1">
      <alignment horizontal="left"/>
    </xf>
    <xf fontId="8" fillId="0" borderId="4" numFmtId="0" xfId="0" applyFont="1" applyBorder="1" applyAlignment="1">
      <alignment horizontal="left"/>
    </xf>
    <xf fontId="0" fillId="0" borderId="0" numFmtId="0" xfId="0" applyAlignment="1">
      <alignment horizontal="right" vertical="top"/>
    </xf>
    <xf fontId="8" fillId="0" borderId="5" numFmtId="0" xfId="0" applyFont="1" applyBorder="1" applyAlignment="1">
      <alignment horizontal="center" vertical="top" wrapText="1"/>
    </xf>
    <xf fontId="8" fillId="0" borderId="6" numFmtId="0" xfId="0" applyFont="1" applyBorder="1" applyAlignment="1">
      <alignment horizontal="center" vertical="top" wrapText="1"/>
    </xf>
    <xf fontId="8" fillId="0" borderId="12" numFmtId="0" xfId="0" applyFont="1" applyBorder="1" applyAlignment="1">
      <alignment horizontal="center" vertical="top" wrapText="1"/>
    </xf>
    <xf fontId="44" fillId="0" borderId="4" numFmtId="0" xfId="0" applyFont="1" applyBorder="1" applyAlignment="1">
      <alignment horizontal="center" vertical="top" wrapText="1"/>
    </xf>
    <xf fontId="46" fillId="0" borderId="0" numFmtId="0" xfId="0" applyFont="1" applyAlignment="1">
      <alignment horizontal="center" vertical="top" wrapText="1"/>
    </xf>
    <xf fontId="46" fillId="0" borderId="4" numFmtId="0" xfId="0" applyFont="1" applyBorder="1" applyAlignment="1">
      <alignment horizontal="center" vertical="top" wrapText="1"/>
    </xf>
    <xf fontId="0" fillId="0" borderId="0" numFmtId="0" xfId="0" applyAlignment="1">
      <alignment horizontal="right" vertical="center" wrapText="1"/>
    </xf>
    <xf fontId="0" fillId="0" borderId="0" numFmtId="1" xfId="0" applyNumberFormat="1" applyAlignment="1">
      <alignment horizontal="right" vertical="center"/>
    </xf>
    <xf fontId="24" fillId="0" borderId="0" numFmtId="1" xfId="0" applyNumberFormat="1" applyFont="1" applyAlignment="1">
      <alignment horizontal="right" vertical="center"/>
    </xf>
    <xf fontId="50" fillId="0" borderId="0" numFmtId="2" xfId="0" applyNumberFormat="1" applyFont="1"/>
    <xf fontId="50" fillId="0" borderId="0" numFmtId="1" xfId="0" applyNumberFormat="1" applyFont="1"/>
    <xf fontId="51" fillId="0" borderId="0" numFmtId="0" xfId="0" applyFont="1"/>
    <xf fontId="52" fillId="0" borderId="0" numFmtId="1" xfId="0" applyNumberFormat="1" applyFont="1"/>
    <xf fontId="52" fillId="0" borderId="0" numFmtId="0" xfId="0" applyFont="1"/>
    <xf fontId="24" fillId="0" borderId="0" numFmtId="2" xfId="0" applyNumberFormat="1" applyFont="1" applyAlignment="1">
      <alignment horizontal="right" vertical="center"/>
    </xf>
    <xf fontId="24" fillId="0" borderId="0" numFmtId="0" xfId="0" applyFont="1" applyAlignment="1">
      <alignment horizontal="right" vertical="center"/>
    </xf>
    <xf fontId="24" fillId="0" borderId="0" numFmtId="0" xfId="0" applyFont="1"/>
    <xf fontId="19" fillId="0" borderId="0" numFmtId="1" xfId="0" applyNumberFormat="1" applyFont="1"/>
    <xf fontId="0" fillId="0" borderId="1" numFmtId="0" xfId="0" applyBorder="1" applyAlignment="1">
      <alignment vertical="center" wrapText="1"/>
    </xf>
    <xf fontId="8" fillId="0" borderId="0" numFmtId="2" xfId="0" applyNumberFormat="1" applyFont="1"/>
    <xf fontId="8" fillId="0" borderId="13" numFmtId="0" xfId="0" applyFont="1" applyBorder="1" applyAlignment="1">
      <alignment vertical="center" wrapText="1"/>
    </xf>
    <xf fontId="0" fillId="0" borderId="13" numFmtId="0" xfId="0" applyBorder="1" applyAlignment="1">
      <alignment vertical="center" wrapText="1"/>
    </xf>
    <xf fontId="16" fillId="0" borderId="4" numFmtId="0" xfId="0" applyFont="1" applyBorder="1" applyAlignment="1">
      <alignment horizontal="left" wrapText="1"/>
    </xf>
    <xf fontId="18" fillId="0" borderId="5" numFmtId="0" xfId="0" applyFont="1" applyBorder="1" applyAlignment="1">
      <alignment horizontal="left" vertical="top" wrapText="1"/>
    </xf>
    <xf fontId="18" fillId="0" borderId="6" numFmtId="0" xfId="0" applyFont="1" applyBorder="1" applyAlignment="1">
      <alignment horizontal="left" vertical="top" wrapText="1"/>
    </xf>
    <xf fontId="8" fillId="0" borderId="10" numFmtId="0" xfId="0" applyFont="1" applyBorder="1" applyAlignment="1">
      <alignment horizontal="center" vertical="top" wrapText="1"/>
    </xf>
    <xf fontId="8" fillId="0" borderId="2" numFmtId="0" xfId="0" applyFont="1" applyBorder="1" applyAlignment="1">
      <alignment horizontal="center" vertical="top" wrapText="1"/>
    </xf>
    <xf fontId="11" fillId="0" borderId="2" numFmtId="0" xfId="0" applyFont="1" applyBorder="1" applyAlignment="1">
      <alignment horizontal="center" vertical="center" wrapText="1"/>
    </xf>
    <xf fontId="12" fillId="0" borderId="2" numFmtId="0" xfId="0" applyFont="1" applyBorder="1" applyAlignment="1">
      <alignment horizontal="center" vertical="center" wrapText="1"/>
    </xf>
    <xf fontId="12" fillId="0" borderId="0" numFmtId="0" xfId="0" applyFont="1" applyAlignment="1">
      <alignment horizontal="center" vertical="center" wrapText="1"/>
    </xf>
    <xf fontId="8" fillId="0" borderId="4" numFmtId="0" xfId="0" applyFont="1" applyBorder="1" applyAlignment="1">
      <alignment horizontal="center" vertical="top" wrapText="1"/>
    </xf>
    <xf fontId="11" fillId="0" borderId="4" numFmtId="0" xfId="0" applyFont="1" applyBorder="1" applyAlignment="1">
      <alignment horizontal="center" vertical="center" wrapText="1"/>
    </xf>
    <xf fontId="12" fillId="0" borderId="4" numFmtId="0" xfId="0" applyFont="1" applyBorder="1" applyAlignment="1">
      <alignment horizontal="center" vertical="center" wrapText="1"/>
    </xf>
    <xf fontId="16" fillId="0" borderId="10" numFmtId="0" xfId="0" applyFont="1" applyBorder="1" applyAlignment="1">
      <alignment horizontal="left" vertical="center" wrapText="1"/>
    </xf>
    <xf fontId="8" fillId="0" borderId="2" numFmtId="0" xfId="0" applyFont="1" applyBorder="1" applyAlignment="1">
      <alignment horizontal="center" wrapText="1"/>
    </xf>
    <xf fontId="16" fillId="0" borderId="13" numFmtId="0" xfId="0" applyFont="1" applyBorder="1" applyAlignment="1">
      <alignment horizontal="left" vertical="center" wrapText="1"/>
    </xf>
    <xf fontId="8" fillId="0" borderId="3" numFmtId="0" xfId="0" applyFont="1" applyBorder="1" applyAlignment="1">
      <alignment horizontal="center" wrapText="1"/>
    </xf>
    <xf fontId="0" fillId="0" borderId="27" numFmtId="0" xfId="0" applyBorder="1" applyAlignment="1">
      <alignment horizontal="center" vertical="center" wrapText="1"/>
    </xf>
    <xf fontId="8" fillId="0" borderId="40" numFmtId="0" xfId="0" applyFont="1" applyBorder="1" applyAlignment="1">
      <alignment horizontal="center" vertical="center" wrapText="1"/>
    </xf>
    <xf fontId="8" fillId="0" borderId="41" numFmtId="0" xfId="0" applyFont="1" applyBorder="1" applyAlignment="1">
      <alignment horizontal="center" vertical="center" wrapText="1"/>
    </xf>
    <xf fontId="0" fillId="0" borderId="30" numFmtId="0" xfId="0" applyBorder="1" applyAlignment="1">
      <alignment horizontal="center" vertical="center" wrapText="1"/>
    </xf>
    <xf fontId="16" fillId="0" borderId="5" numFmtId="0" xfId="0" applyFont="1" applyBorder="1" applyAlignment="1">
      <alignment horizontal="left" vertical="center" wrapText="1"/>
    </xf>
    <xf fontId="8" fillId="0" borderId="4" numFmtId="0" xfId="0" applyFont="1" applyBorder="1" applyAlignment="1">
      <alignment horizontal="center" wrapText="1"/>
    </xf>
    <xf fontId="18" fillId="0" borderId="1" numFmtId="0" xfId="0" applyFont="1" applyBorder="1" applyAlignment="1">
      <alignment horizontal="left" vertical="center" wrapText="1"/>
    </xf>
    <xf fontId="53" fillId="0" borderId="0" numFmtId="1" xfId="0" applyNumberFormat="1" applyFont="1" applyAlignment="1">
      <alignment vertical="center"/>
    </xf>
    <xf fontId="18" fillId="0" borderId="0" numFmtId="0" xfId="0" applyFont="1" applyAlignment="1">
      <alignment horizontal="left" vertical="center" wrapText="1"/>
    </xf>
    <xf fontId="45" fillId="0" borderId="0" numFmtId="0" xfId="0" applyFont="1" applyAlignment="1">
      <alignment horizontal="left" vertical="center" wrapText="1"/>
    </xf>
    <xf fontId="24" fillId="0" borderId="0" numFmtId="2" xfId="0" applyNumberFormat="1" applyFont="1"/>
    <xf fontId="12" fillId="0" borderId="0" numFmtId="0" xfId="0" applyFont="1" applyAlignment="1">
      <alignment horizontal="right" vertical="center"/>
    </xf>
    <xf fontId="12" fillId="0" borderId="0" numFmtId="1" xfId="0" applyNumberFormat="1" applyFont="1"/>
    <xf fontId="46" fillId="0" borderId="0" numFmtId="1" xfId="0" applyNumberFormat="1" applyFont="1"/>
    <xf fontId="8" fillId="0" borderId="2" numFmtId="0" xfId="0" applyFont="1" applyBorder="1" applyAlignment="1">
      <alignment vertical="top" wrapText="1"/>
    </xf>
    <xf fontId="28" fillId="0" borderId="0" numFmtId="0" xfId="0" applyFont="1" applyAlignment="1">
      <alignment horizontal="right" vertical="center"/>
    </xf>
    <xf fontId="0" fillId="0" borderId="2" numFmtId="0" xfId="0" applyBorder="1" applyAlignment="1">
      <alignment horizontal="center" vertical="top" wrapText="1"/>
    </xf>
    <xf fontId="45" fillId="0" borderId="2" numFmtId="0" xfId="0" applyFont="1" applyBorder="1" applyAlignment="1">
      <alignment horizontal="center" vertical="center" wrapText="1"/>
    </xf>
    <xf fontId="0" fillId="4" borderId="2" numFmtId="0" xfId="0" applyFill="1" applyBorder="1" applyAlignment="1">
      <alignment horizontal="center" vertical="center" wrapText="1"/>
    </xf>
    <xf fontId="0" fillId="9" borderId="7" numFmtId="0" xfId="0" applyFill="1" applyBorder="1" applyAlignment="1">
      <alignment horizontal="center" vertical="top"/>
    </xf>
    <xf fontId="0" fillId="9" borderId="9" numFmtId="0" xfId="0" applyFill="1" applyBorder="1" applyAlignment="1">
      <alignment horizontal="center" vertical="top"/>
    </xf>
    <xf fontId="0" fillId="9" borderId="1" numFmtId="0" xfId="0" applyFill="1" applyBorder="1" applyAlignment="1">
      <alignment horizontal="center" vertical="top"/>
    </xf>
    <xf fontId="0" fillId="0" borderId="7" numFmtId="0" xfId="0" applyBorder="1" applyAlignment="1">
      <alignment horizontal="center" vertical="top" wrapText="1"/>
    </xf>
    <xf fontId="0" fillId="0" borderId="9" numFmtId="0" xfId="0" applyBorder="1" applyAlignment="1">
      <alignment horizontal="center" vertical="top" wrapText="1"/>
    </xf>
    <xf fontId="0" fillId="0" borderId="0" numFmtId="0" xfId="0" applyAlignment="1">
      <alignment vertical="center"/>
    </xf>
    <xf fontId="0" fillId="0" borderId="1" numFmtId="0" xfId="0" applyBorder="1" applyAlignment="1">
      <alignment horizontal="center" vertical="top"/>
    </xf>
    <xf fontId="0" fillId="0" borderId="1" numFmtId="49" xfId="0" applyNumberFormat="1" applyBorder="1" applyAlignment="1">
      <alignment horizontal="center" vertical="top"/>
    </xf>
    <xf fontId="0" fillId="0" borderId="7" numFmtId="0" xfId="0" applyBorder="1" applyAlignment="1">
      <alignment horizontal="center" vertical="center"/>
    </xf>
    <xf fontId="0" fillId="0" borderId="9" numFmtId="0" xfId="0" applyBorder="1" applyAlignment="1">
      <alignment horizontal="center" vertical="center"/>
    </xf>
    <xf fontId="0" fillId="0" borderId="11" numFmtId="0" xfId="0" applyBorder="1" applyAlignment="1">
      <alignment horizontal="center" vertical="top" wrapText="1"/>
    </xf>
    <xf fontId="0" fillId="0" borderId="0" numFmtId="0" xfId="0" applyAlignment="1">
      <alignment horizontal="center" vertical="top" wrapText="1"/>
    </xf>
    <xf fontId="9" fillId="0" borderId="0" numFmtId="0" xfId="4" applyFont="1" applyProtection="1">
      <protection hidden="1"/>
    </xf>
    <xf fontId="9" fillId="0" borderId="0" numFmtId="0" xfId="5" applyFont="1" applyAlignment="1" applyProtection="1">
      <alignment horizontal="right" vertical="center"/>
      <protection hidden="1"/>
    </xf>
    <xf fontId="10" fillId="0" borderId="0" numFmtId="0" xfId="0" applyFont="1" applyProtection="1">
      <protection hidden="1"/>
    </xf>
    <xf fontId="12" fillId="0" borderId="0" numFmtId="0" xfId="0" applyFont="1" applyProtection="1">
      <protection hidden="1"/>
    </xf>
    <xf fontId="41" fillId="0" borderId="0" numFmtId="0" xfId="0" applyFont="1" applyAlignment="1" applyProtection="1">
      <alignment horizontal="center"/>
      <protection hidden="1"/>
    </xf>
    <xf fontId="14" fillId="0" borderId="0" numFmtId="0" xfId="0" applyFont="1" applyProtection="1">
      <protection hidden="1"/>
    </xf>
    <xf fontId="11" fillId="0" borderId="0" numFmtId="0" xfId="0" applyFont="1" applyProtection="1">
      <protection hidden="1"/>
    </xf>
    <xf fontId="27" fillId="0" borderId="0" numFmtId="0" xfId="0" applyFont="1" applyAlignment="1" applyProtection="1">
      <alignment horizontal="center" vertical="center"/>
      <protection hidden="1"/>
    </xf>
    <xf fontId="0" fillId="0" borderId="6" numFmtId="0" xfId="0" applyBorder="1" applyProtection="1">
      <protection hidden="1"/>
    </xf>
    <xf fontId="8" fillId="0" borderId="4" numFmtId="0" xfId="0" applyFont="1" applyBorder="1" applyAlignment="1" applyProtection="1">
      <alignment horizontal="center" vertical="center" wrapText="1"/>
      <protection hidden="1"/>
    </xf>
    <xf fontId="8" fillId="0" borderId="1" numFmtId="0" xfId="0" applyFont="1" applyBorder="1" applyAlignment="1" applyProtection="1">
      <alignment horizontal="center" vertical="center" wrapText="1"/>
      <protection hidden="1"/>
    </xf>
    <xf fontId="16" fillId="0" borderId="1" numFmtId="0" xfId="0" applyFont="1" applyBorder="1" applyAlignment="1" applyProtection="1">
      <alignment horizontal="center" vertical="center" wrapText="1"/>
      <protection hidden="1"/>
    </xf>
    <xf fontId="16" fillId="0" borderId="2" numFmtId="0" xfId="0" applyFont="1" applyBorder="1" applyAlignment="1" applyProtection="1">
      <alignment horizontal="center" vertical="center" wrapText="1"/>
      <protection hidden="1"/>
    </xf>
    <xf fontId="8" fillId="0" borderId="2" numFmtId="0" xfId="0" applyFont="1" applyBorder="1" applyAlignment="1" applyProtection="1">
      <alignment horizontal="center" vertical="center" wrapText="1"/>
      <protection hidden="1"/>
    </xf>
    <xf fontId="0" fillId="0" borderId="0" numFmtId="0" xfId="0" applyAlignment="1" applyProtection="1">
      <alignment horizontal="center" vertical="center" wrapText="1"/>
      <protection hidden="1"/>
    </xf>
    <xf fontId="17" fillId="3" borderId="4" numFmtId="49" xfId="0" applyNumberFormat="1" applyFont="1" applyFill="1" applyBorder="1" applyAlignment="1">
      <alignment horizontal="center" vertical="center" wrapText="1"/>
    </xf>
    <xf fontId="16" fillId="0" borderId="3" numFmtId="0" xfId="0" applyFont="1" applyBorder="1" applyAlignment="1" applyProtection="1">
      <alignment horizontal="center" vertical="center" wrapText="1"/>
      <protection hidden="1"/>
    </xf>
    <xf fontId="8" fillId="0" borderId="3" numFmtId="0" xfId="0" applyFont="1" applyBorder="1" applyAlignment="1" applyProtection="1">
      <alignment horizontal="center" vertical="center" wrapText="1"/>
      <protection hidden="1"/>
    </xf>
    <xf fontId="18" fillId="0" borderId="1" numFmtId="0" xfId="0" applyFont="1" applyBorder="1" applyAlignment="1" applyProtection="1">
      <alignment horizontal="center" vertical="center" wrapText="1"/>
      <protection hidden="1"/>
    </xf>
    <xf fontId="17" fillId="3" borderId="1" numFmtId="49" xfId="0" applyNumberFormat="1" applyFont="1" applyFill="1" applyBorder="1" applyAlignment="1">
      <alignment horizontal="center" vertical="center" wrapText="1"/>
    </xf>
    <xf fontId="28" fillId="0" borderId="1" numFmtId="0" xfId="0" applyFont="1" applyBorder="1" applyAlignment="1">
      <alignment horizontal="center" vertical="center" wrapText="1"/>
    </xf>
    <xf fontId="0" fillId="0" borderId="0" numFmtId="49" xfId="0" applyNumberFormat="1" applyAlignment="1" applyProtection="1">
      <alignment horizontal="center" vertical="center" wrapText="1"/>
      <protection hidden="1"/>
    </xf>
    <xf fontId="16" fillId="0" borderId="4" numFmtId="0" xfId="0" applyFont="1" applyBorder="1" applyAlignment="1" applyProtection="1">
      <alignment horizontal="center" vertical="center" wrapText="1"/>
      <protection hidden="1"/>
    </xf>
    <xf fontId="18" fillId="0" borderId="1" numFmtId="0" xfId="0" applyFont="1" applyBorder="1" applyAlignment="1" applyProtection="1">
      <alignment horizontal="left" vertical="center" wrapText="1"/>
      <protection hidden="1"/>
    </xf>
    <xf fontId="18" fillId="0" borderId="1" numFmtId="0" xfId="0" applyFont="1" applyBorder="1" applyAlignment="1" applyProtection="1">
      <alignment horizontal="left" vertical="center"/>
      <protection hidden="1"/>
    </xf>
    <xf fontId="30" fillId="0" borderId="2" numFmtId="0" xfId="0" applyFont="1" applyBorder="1" applyAlignment="1" applyProtection="1">
      <alignment horizontal="center" vertical="center" wrapText="1"/>
      <protection hidden="1"/>
    </xf>
    <xf fontId="30" fillId="0" borderId="3" numFmtId="0" xfId="0" applyFont="1" applyBorder="1" applyAlignment="1" applyProtection="1">
      <alignment horizontal="center" vertical="center" wrapText="1"/>
      <protection hidden="1"/>
    </xf>
    <xf fontId="30" fillId="0" borderId="4" numFmtId="0" xfId="0" applyFont="1" applyBorder="1" applyAlignment="1" applyProtection="1">
      <alignment horizontal="center" vertical="center" wrapText="1"/>
      <protection hidden="1"/>
    </xf>
    <xf fontId="8" fillId="0" borderId="7" numFmtId="0" xfId="0" applyFont="1" applyBorder="1" applyAlignment="1" applyProtection="1">
      <alignment horizontal="center" vertical="center" wrapText="1"/>
      <protection hidden="1"/>
    </xf>
    <xf fontId="8" fillId="4" borderId="7" numFmtId="0" xfId="0" applyFont="1" applyFill="1" applyBorder="1" applyAlignment="1">
      <alignment horizontal="center" vertical="center" wrapText="1"/>
    </xf>
    <xf fontId="18" fillId="0" borderId="2" numFmtId="0" xfId="0" applyFont="1" applyBorder="1" applyAlignment="1" applyProtection="1">
      <alignment horizontal="left" vertical="center"/>
      <protection hidden="1"/>
    </xf>
    <xf fontId="16" fillId="0" borderId="0" numFmtId="0" xfId="0" applyFont="1" applyProtection="1">
      <protection hidden="1"/>
    </xf>
    <xf fontId="0" fillId="0" borderId="0" numFmtId="0" xfId="0" applyAlignment="1" applyProtection="1">
      <alignment horizontal="right" vertical="center"/>
      <protection hidden="1"/>
    </xf>
    <xf fontId="0" fillId="0" borderId="0" numFmtId="2" xfId="0" applyNumberFormat="1" applyProtection="1">
      <protection hidden="1"/>
    </xf>
    <xf fontId="0" fillId="0" borderId="0" numFmtId="1" xfId="0" applyNumberFormat="1" applyProtection="1">
      <protection hidden="1"/>
    </xf>
    <xf fontId="13" fillId="0" borderId="0" numFmtId="0" xfId="0" applyFont="1" applyAlignment="1" applyProtection="1">
      <alignment horizontal="center" vertical="center"/>
      <protection hidden="1"/>
    </xf>
    <xf fontId="47" fillId="0" borderId="0" numFmtId="0" xfId="0" applyFont="1" applyProtection="1">
      <protection hidden="1"/>
    </xf>
    <xf fontId="54" fillId="0" borderId="0" numFmtId="0" xfId="0" applyFont="1" applyProtection="1">
      <protection hidden="1"/>
    </xf>
    <xf fontId="0" fillId="0" borderId="0" numFmtId="0" xfId="9"/>
    <xf fontId="55" fillId="5" borderId="0" numFmtId="0" xfId="9" applyFont="1" applyFill="1" applyAlignment="1">
      <alignment horizontal="center" vertical="center"/>
    </xf>
    <xf fontId="0" fillId="0" borderId="0" numFmtId="0" xfId="0" applyAlignment="1">
      <alignment horizontal="center"/>
    </xf>
    <xf fontId="30" fillId="0" borderId="1" numFmtId="0" xfId="0" applyFont="1" applyBorder="1" applyAlignment="1" applyProtection="1">
      <alignment horizontal="left" vertical="center" wrapText="1"/>
      <protection hidden="1"/>
    </xf>
    <xf fontId="0" fillId="0" borderId="7" numFmtId="0" xfId="0" applyBorder="1" applyAlignment="1">
      <alignment horizontal="center" vertical="top"/>
    </xf>
    <xf fontId="0" fillId="0" borderId="9" numFmtId="0" xfId="0" applyBorder="1" applyAlignment="1">
      <alignment horizontal="center" vertical="top"/>
    </xf>
    <xf fontId="8" fillId="3" borderId="7" numFmtId="0" xfId="0" applyFont="1" applyFill="1" applyBorder="1" applyAlignment="1">
      <alignment horizontal="center" vertical="top"/>
    </xf>
    <xf fontId="8" fillId="3" borderId="9" numFmtId="0" xfId="0" applyFont="1" applyFill="1" applyBorder="1" applyAlignment="1">
      <alignment horizontal="center" vertical="top"/>
    </xf>
    <xf fontId="30" fillId="0" borderId="1" numFmtId="0" xfId="0" applyFont="1" applyBorder="1" applyAlignment="1" applyProtection="1">
      <alignment horizontal="left" vertical="center"/>
      <protection hidden="1"/>
    </xf>
    <xf fontId="24" fillId="5" borderId="7" numFmtId="0" xfId="0" applyFont="1" applyFill="1" applyBorder="1" applyAlignment="1">
      <alignment horizontal="center" vertical="top"/>
    </xf>
    <xf fontId="24" fillId="5" borderId="9" numFmtId="0" xfId="0" applyFont="1" applyFill="1" applyBorder="1" applyAlignment="1">
      <alignment horizontal="center" vertical="top"/>
    </xf>
    <xf fontId="24" fillId="5" borderId="7" numFmtId="0" xfId="0" applyFont="1" applyFill="1" applyBorder="1" applyAlignment="1">
      <alignment horizontal="center" vertical="top" wrapText="1"/>
    </xf>
    <xf fontId="24" fillId="5" borderId="9" numFmtId="0" xfId="0" applyFont="1" applyFill="1" applyBorder="1" applyAlignment="1">
      <alignment horizontal="center" vertical="top" wrapText="1"/>
    </xf>
    <xf fontId="24" fillId="5" borderId="1" numFmtId="0" xfId="0" applyFont="1" applyFill="1" applyBorder="1" applyAlignment="1">
      <alignment horizontal="center" vertical="top" wrapText="1"/>
    </xf>
    <xf fontId="0" fillId="3" borderId="1" numFmtId="0" xfId="0" applyFill="1" applyBorder="1" applyAlignment="1">
      <alignment horizontal="center" vertical="top"/>
    </xf>
    <xf fontId="0" fillId="0" borderId="1" numFmtId="0" xfId="0" applyBorder="1" applyAlignment="1">
      <alignment horizontal="right" vertical="center"/>
    </xf>
    <xf fontId="0" fillId="3" borderId="1" numFmtId="0" xfId="0" applyFill="1" applyBorder="1" applyAlignment="1">
      <alignment horizontal="center" vertical="center"/>
    </xf>
    <xf fontId="0" fillId="3" borderId="1" numFmtId="0" xfId="0" applyFill="1" applyBorder="1" applyAlignment="1">
      <alignment horizontal="center" vertical="center" wrapText="1"/>
    </xf>
    <xf fontId="0" fillId="5" borderId="1" numFmtId="0" xfId="0" applyFill="1" applyBorder="1" applyAlignment="1">
      <alignment horizontal="right" vertical="center"/>
    </xf>
    <xf fontId="0" fillId="3" borderId="7" numFmtId="0" xfId="0" applyFill="1" applyBorder="1" applyAlignment="1">
      <alignment horizontal="center" vertical="center"/>
    </xf>
    <xf fontId="0" fillId="3" borderId="9" numFmtId="0" xfId="0" applyFill="1" applyBorder="1" applyAlignment="1">
      <alignment horizontal="center" vertical="center"/>
    </xf>
    <xf fontId="8" fillId="0" borderId="4" numFmtId="0" xfId="0" applyFont="1" applyBorder="1" applyAlignment="1" applyProtection="1">
      <alignment horizontal="center"/>
      <protection hidden="1"/>
    </xf>
    <xf fontId="0" fillId="3" borderId="1" numFmtId="0" xfId="0" applyFill="1" applyBorder="1" applyAlignment="1">
      <alignment horizontal="center" vertical="top" wrapText="1"/>
    </xf>
    <xf fontId="16" fillId="0" borderId="1" numFmtId="0" xfId="0" applyFont="1" applyBorder="1" applyAlignment="1" applyProtection="1">
      <alignment horizontal="left" vertical="center" wrapText="1"/>
      <protection hidden="1"/>
    </xf>
    <xf fontId="30" fillId="0" borderId="2" numFmtId="0" xfId="0" applyFont="1" applyBorder="1" applyAlignment="1">
      <alignment horizontal="left" vertical="center" wrapText="1"/>
    </xf>
    <xf fontId="30" fillId="0" borderId="3" numFmtId="0" xfId="0" applyFont="1" applyBorder="1" applyAlignment="1">
      <alignment horizontal="left" vertical="center" wrapText="1"/>
    </xf>
    <xf fontId="30" fillId="0" borderId="4" numFmtId="0" xfId="0" applyFont="1" applyBorder="1" applyAlignment="1">
      <alignment horizontal="left" vertical="center" wrapText="1"/>
    </xf>
    <xf fontId="18" fillId="0" borderId="0" numFmtId="0" xfId="0" applyFont="1" applyAlignment="1" applyProtection="1">
      <alignment horizontal="left" vertical="center"/>
      <protection hidden="1"/>
    </xf>
    <xf fontId="8" fillId="0" borderId="6" numFmtId="0" xfId="0" applyFont="1" applyBorder="1" applyProtection="1">
      <protection hidden="1"/>
    </xf>
    <xf fontId="17" fillId="3" borderId="2" numFmtId="0" xfId="0" applyFont="1" applyFill="1" applyBorder="1" applyAlignment="1">
      <alignment horizontal="center" vertical="center" wrapText="1"/>
    </xf>
    <xf fontId="18" fillId="0" borderId="13" numFmtId="0" xfId="0" applyFont="1" applyBorder="1" applyAlignment="1" applyProtection="1">
      <alignment vertical="center"/>
      <protection hidden="1"/>
    </xf>
    <xf fontId="18" fillId="0" borderId="14" numFmtId="0" xfId="0" applyFont="1" applyBorder="1" applyAlignment="1" applyProtection="1">
      <alignment horizontal="left" vertical="center"/>
      <protection hidden="1"/>
    </xf>
    <xf fontId="8" fillId="3" borderId="1" numFmtId="0" xfId="0" applyFont="1" applyFill="1" applyBorder="1" applyAlignment="1">
      <alignment horizontal="center" vertical="center" wrapText="1"/>
    </xf>
    <xf fontId="18" fillId="0" borderId="10" numFmtId="0" xfId="0" applyFont="1" applyBorder="1" applyAlignment="1" applyProtection="1">
      <alignment vertical="center"/>
      <protection hidden="1"/>
    </xf>
    <xf fontId="18" fillId="0" borderId="11" numFmtId="0" xfId="0" applyFont="1" applyBorder="1" applyAlignment="1" applyProtection="1">
      <alignment horizontal="left" vertical="center"/>
      <protection hidden="1"/>
    </xf>
    <xf fontId="18" fillId="0" borderId="15" numFmtId="0" xfId="0" applyFont="1" applyBorder="1" applyAlignment="1" applyProtection="1">
      <alignment horizontal="left" vertical="center"/>
      <protection hidden="1"/>
    </xf>
    <xf fontId="31" fillId="0" borderId="0" numFmtId="0" xfId="0" applyFont="1" applyProtection="1">
      <protection hidden="1"/>
    </xf>
    <xf fontId="18" fillId="0" borderId="1" numFmtId="0" xfId="0" applyFont="1" applyBorder="1" applyAlignment="1" applyProtection="1">
      <alignment vertical="center"/>
      <protection hidden="1"/>
    </xf>
    <xf fontId="18" fillId="0" borderId="7" numFmtId="0" xfId="0" applyFont="1" applyBorder="1" applyAlignment="1" applyProtection="1">
      <alignment horizontal="left" vertical="center"/>
      <protection hidden="1"/>
    </xf>
    <xf fontId="0" fillId="0" borderId="13" numFmtId="0" xfId="0" applyBorder="1" applyProtection="1">
      <protection hidden="1"/>
    </xf>
    <xf fontId="18" fillId="0" borderId="0" numFmtId="0" xfId="0" applyFont="1" applyAlignment="1" applyProtection="1">
      <alignment vertical="center"/>
      <protection hidden="1"/>
    </xf>
    <xf fontId="56" fillId="0" borderId="0" numFmtId="0" xfId="0" applyFont="1" applyProtection="1">
      <protection hidden="1"/>
    </xf>
    <xf fontId="57" fillId="0" borderId="0" numFmtId="0" xfId="0" applyFont="1" applyProtection="1">
      <protection hidden="1"/>
    </xf>
    <xf fontId="50" fillId="0" borderId="0" numFmtId="0" xfId="0" applyFont="1" applyAlignment="1" applyProtection="1">
      <alignment horizontal="right" vertical="center"/>
      <protection hidden="1"/>
    </xf>
    <xf fontId="54" fillId="0" borderId="0" numFmtId="1" xfId="0" applyNumberFormat="1" applyFont="1" applyProtection="1">
      <protection hidden="1"/>
    </xf>
    <xf fontId="8" fillId="0" borderId="0" numFmtId="0" xfId="0" applyFont="1" applyAlignment="1" applyProtection="1">
      <alignment horizontal="center" vertical="center"/>
      <protection hidden="1"/>
    </xf>
    <xf fontId="25" fillId="0" borderId="0" numFmtId="0" xfId="0" applyFont="1" applyAlignment="1" applyProtection="1">
      <alignment horizontal="center" vertical="center"/>
      <protection hidden="1"/>
    </xf>
    <xf fontId="15" fillId="0" borderId="0" numFmtId="0" xfId="0" applyFont="1" applyProtection="1">
      <protection hidden="1"/>
    </xf>
    <xf fontId="4" fillId="0" borderId="0" numFmtId="0" xfId="15" applyFont="1" applyAlignment="1" applyProtection="1">
      <alignment horizontal="center" vertical="center"/>
      <protection hidden="1"/>
    </xf>
    <xf fontId="11" fillId="0" borderId="0" numFmtId="0" xfId="0" applyFont="1" applyAlignment="1" applyProtection="1">
      <alignment horizontal="center" vertical="center"/>
      <protection hidden="1"/>
    </xf>
    <xf fontId="11" fillId="2" borderId="0" numFmtId="0" xfId="0" applyFont="1" applyFill="1" applyAlignment="1" applyProtection="1">
      <alignment horizontal="center" vertical="center"/>
      <protection hidden="1"/>
    </xf>
    <xf fontId="16" fillId="2" borderId="0" numFmtId="0" xfId="0" applyFont="1" applyFill="1" applyAlignment="1" applyProtection="1">
      <alignment horizontal="right" vertical="center"/>
      <protection hidden="1"/>
    </xf>
    <xf fontId="16" fillId="0" borderId="0" numFmtId="0" xfId="0" applyFont="1" applyAlignment="1" applyProtection="1">
      <alignment horizontal="right" vertical="center"/>
      <protection hidden="1"/>
    </xf>
    <xf fontId="8" fillId="0" borderId="0" numFmtId="0" xfId="0" applyFont="1" applyAlignment="1" applyProtection="1">
      <alignment vertical="center"/>
      <protection hidden="1"/>
    </xf>
    <xf fontId="8" fillId="0" borderId="2" numFmtId="0" xfId="0" applyFont="1" applyBorder="1" applyAlignment="1" applyProtection="1">
      <alignment horizontal="center" vertical="center"/>
      <protection hidden="1"/>
    </xf>
    <xf fontId="16" fillId="0" borderId="7" numFmtId="0" xfId="0" applyFont="1" applyBorder="1" applyAlignment="1" applyProtection="1">
      <alignment horizontal="center" vertical="center"/>
      <protection hidden="1"/>
    </xf>
    <xf fontId="16" fillId="0" borderId="8" numFmtId="0" xfId="0" applyFont="1" applyBorder="1" applyAlignment="1" applyProtection="1">
      <alignment horizontal="center" vertical="center"/>
      <protection hidden="1"/>
    </xf>
    <xf fontId="16" fillId="0" borderId="9" numFmtId="0" xfId="0" applyFont="1" applyBorder="1" applyAlignment="1" applyProtection="1">
      <alignment horizontal="center" vertical="center"/>
      <protection hidden="1"/>
    </xf>
    <xf fontId="8" fillId="0" borderId="10" numFmtId="0" xfId="0" applyFont="1" applyBorder="1" applyAlignment="1" applyProtection="1">
      <alignment horizontal="center" vertical="center"/>
      <protection hidden="1"/>
    </xf>
    <xf fontId="8" fillId="0" borderId="11" numFmtId="0" xfId="0" applyFont="1" applyBorder="1" applyAlignment="1" applyProtection="1">
      <alignment horizontal="center" vertical="center"/>
      <protection hidden="1"/>
    </xf>
    <xf fontId="8" fillId="0" borderId="15" numFmtId="0" xfId="0" applyFont="1" applyBorder="1" applyAlignment="1" applyProtection="1">
      <alignment horizontal="center" vertical="center"/>
      <protection hidden="1"/>
    </xf>
    <xf fontId="0" fillId="0" borderId="0" numFmtId="0" xfId="0" applyAlignment="1" applyProtection="1">
      <alignment vertical="center"/>
      <protection hidden="1"/>
    </xf>
    <xf fontId="19" fillId="0" borderId="7" numFmtId="0" xfId="0" applyFont="1" applyBorder="1" applyAlignment="1" applyProtection="1">
      <alignment horizontal="center" vertical="center"/>
      <protection hidden="1"/>
    </xf>
    <xf fontId="19" fillId="0" borderId="8" numFmtId="0" xfId="0" applyFont="1" applyBorder="1" applyAlignment="1" applyProtection="1">
      <alignment horizontal="center" vertical="center"/>
      <protection hidden="1"/>
    </xf>
    <xf fontId="8" fillId="0" borderId="13" numFmtId="0" xfId="0" applyFont="1" applyBorder="1" applyAlignment="1" applyProtection="1">
      <alignment horizontal="center" vertical="center"/>
      <protection hidden="1"/>
    </xf>
    <xf fontId="8" fillId="0" borderId="14" numFmtId="0" xfId="0" applyFont="1" applyBorder="1" applyAlignment="1" applyProtection="1">
      <alignment horizontal="center" vertical="center"/>
      <protection hidden="1"/>
    </xf>
    <xf fontId="19" fillId="0" borderId="9" numFmtId="0" xfId="0" applyFont="1" applyBorder="1" applyAlignment="1" applyProtection="1">
      <alignment horizontal="center" vertical="center"/>
      <protection hidden="1"/>
    </xf>
    <xf fontId="8" fillId="0" borderId="7" numFmtId="0" xfId="0" applyFont="1" applyBorder="1" applyAlignment="1" applyProtection="1">
      <alignment horizontal="center" vertical="center"/>
      <protection hidden="1"/>
    </xf>
    <xf fontId="8" fillId="0" borderId="9" numFmtId="0" xfId="0" applyFont="1" applyBorder="1" applyAlignment="1" applyProtection="1">
      <alignment horizontal="center" vertical="center"/>
      <protection hidden="1"/>
    </xf>
    <xf fontId="8" fillId="0" borderId="4" numFmtId="0" xfId="0" applyFont="1" applyBorder="1" applyAlignment="1" applyProtection="1">
      <alignment horizontal="center" vertical="center"/>
      <protection hidden="1"/>
    </xf>
    <xf fontId="8" fillId="0" borderId="1" numFmtId="0" xfId="0" applyFont="1" applyBorder="1" applyAlignment="1" applyProtection="1">
      <alignment horizontal="center" vertical="center"/>
      <protection hidden="1"/>
    </xf>
    <xf fontId="8" fillId="0" borderId="5" numFmtId="0" xfId="0" applyFont="1" applyBorder="1" applyAlignment="1" applyProtection="1">
      <alignment horizontal="center" vertical="center"/>
      <protection hidden="1"/>
    </xf>
    <xf fontId="8" fillId="0" borderId="6" numFmtId="0" xfId="0" applyFont="1" applyBorder="1" applyAlignment="1" applyProtection="1">
      <alignment horizontal="center" vertical="center"/>
      <protection hidden="1"/>
    </xf>
    <xf fontId="8" fillId="0" borderId="12" numFmtId="0" xfId="0" applyFont="1" applyBorder="1" applyAlignment="1" applyProtection="1">
      <alignment horizontal="center" vertical="center"/>
      <protection hidden="1"/>
    </xf>
    <xf fontId="8" fillId="0" borderId="1" numFmtId="0" xfId="0" applyFont="1" applyBorder="1" applyAlignment="1" applyProtection="1">
      <alignment vertical="center" wrapText="1"/>
      <protection hidden="1"/>
    </xf>
    <xf fontId="28" fillId="0" borderId="1" numFmtId="0" xfId="0" applyFont="1" applyBorder="1" applyAlignment="1" applyProtection="1">
      <alignment horizontal="center" vertical="center"/>
      <protection hidden="1"/>
    </xf>
    <xf fontId="8" fillId="0" borderId="7" numFmtId="0" xfId="0" applyFont="1" applyBorder="1" applyAlignment="1" applyProtection="1">
      <alignment horizontal="left" vertical="center" wrapText="1"/>
      <protection hidden="1"/>
    </xf>
    <xf fontId="8" fillId="0" borderId="8" numFmtId="0" xfId="0" applyFont="1" applyBorder="1" applyAlignment="1" applyProtection="1">
      <alignment horizontal="left" vertical="center" wrapText="1"/>
      <protection hidden="1"/>
    </xf>
    <xf fontId="8" fillId="0" borderId="9" numFmtId="0" xfId="0" applyFont="1" applyBorder="1" applyAlignment="1" applyProtection="1">
      <alignment horizontal="left" vertical="center" wrapText="1"/>
      <protection hidden="1"/>
    </xf>
    <xf fontId="20" fillId="0" borderId="0" numFmtId="0" xfId="0" applyFont="1" applyProtection="1">
      <protection hidden="1"/>
    </xf>
    <xf fontId="17" fillId="0" borderId="0" numFmtId="0" xfId="0" applyFont="1" applyAlignment="1" applyProtection="1">
      <alignment vertical="center"/>
      <protection hidden="1"/>
    </xf>
    <xf fontId="20" fillId="0" borderId="0" numFmtId="0" xfId="0" applyFont="1" applyAlignment="1" applyProtection="1">
      <alignment horizontal="center" vertical="center" wrapText="1"/>
      <protection hidden="1"/>
    </xf>
    <xf fontId="18" fillId="0" borderId="1" numFmtId="0" xfId="0" applyFont="1" applyBorder="1" applyAlignment="1" applyProtection="1">
      <alignment horizontal="center" wrapText="1"/>
      <protection hidden="1"/>
    </xf>
    <xf fontId="17" fillId="0" borderId="0" numFmtId="0" xfId="0" applyFont="1" applyAlignment="1" applyProtection="1">
      <alignment horizontal="center" vertical="center"/>
      <protection hidden="1"/>
    </xf>
    <xf fontId="8" fillId="0" borderId="1" numFmtId="0" xfId="0" applyFont="1" applyBorder="1" applyAlignment="1" applyProtection="1">
      <alignment horizontal="left" vertical="center" wrapText="1"/>
      <protection hidden="1"/>
    </xf>
    <xf fontId="15" fillId="0" borderId="7" numFmtId="0" xfId="0" applyFont="1" applyBorder="1" applyAlignment="1" applyProtection="1">
      <alignment horizontal="center"/>
      <protection hidden="1"/>
    </xf>
    <xf fontId="15" fillId="0" borderId="8" numFmtId="0" xfId="0" applyFont="1" applyBorder="1" applyAlignment="1" applyProtection="1">
      <alignment horizontal="center"/>
      <protection hidden="1"/>
    </xf>
    <xf fontId="15" fillId="0" borderId="9" numFmtId="0" xfId="0" applyFont="1" applyBorder="1" applyAlignment="1" applyProtection="1">
      <alignment horizontal="center"/>
      <protection hidden="1"/>
    </xf>
    <xf fontId="57" fillId="0" borderId="7" numFmtId="0" xfId="0" applyFont="1" applyBorder="1" applyAlignment="1" applyProtection="1">
      <alignment horizontal="left" wrapText="1"/>
      <protection hidden="1"/>
    </xf>
    <xf fontId="57" fillId="0" borderId="8" numFmtId="0" xfId="0" applyFont="1" applyBorder="1" applyAlignment="1" applyProtection="1">
      <alignment horizontal="left" wrapText="1"/>
      <protection hidden="1"/>
    </xf>
    <xf fontId="57" fillId="0" borderId="9" numFmtId="0" xfId="0" applyFont="1" applyBorder="1" applyAlignment="1" applyProtection="1">
      <alignment horizontal="left" wrapText="1"/>
      <protection hidden="1"/>
    </xf>
    <xf fontId="18" fillId="0" borderId="7" numFmtId="0" xfId="0" applyFont="1" applyBorder="1" applyAlignment="1">
      <alignment horizontal="center" vertical="center" wrapText="1"/>
    </xf>
    <xf fontId="18" fillId="0" borderId="8" numFmtId="0" xfId="0" applyFont="1" applyBorder="1" applyAlignment="1">
      <alignment horizontal="center" vertical="center" wrapText="1"/>
    </xf>
    <xf fontId="18" fillId="0" borderId="9" numFmtId="0" xfId="0" applyFont="1" applyBorder="1" applyAlignment="1">
      <alignment horizontal="center" vertical="center" wrapText="1"/>
    </xf>
    <xf fontId="58" fillId="0" borderId="1" numFmtId="0" xfId="0" applyFont="1" applyBorder="1" applyAlignment="1">
      <alignment horizontal="left" vertical="center" wrapText="1"/>
    </xf>
    <xf fontId="29" fillId="11" borderId="7" numFmtId="0" xfId="0" applyFont="1" applyFill="1" applyBorder="1" applyAlignment="1">
      <alignment horizontal="center" vertical="center" wrapText="1"/>
    </xf>
    <xf fontId="29" fillId="11" borderId="8" numFmtId="0" xfId="0" applyFont="1" applyFill="1" applyBorder="1" applyAlignment="1">
      <alignment horizontal="center" vertical="center" wrapText="1"/>
    </xf>
    <xf fontId="29" fillId="11" borderId="9" numFmtId="0" xfId="0" applyFont="1" applyFill="1" applyBorder="1" applyAlignment="1">
      <alignment horizontal="center" vertical="center" wrapText="1"/>
    </xf>
    <xf fontId="29" fillId="0" borderId="7" numFmtId="0" xfId="0" applyFont="1" applyBorder="1" applyAlignment="1">
      <alignment horizontal="center" vertical="center" wrapText="1"/>
    </xf>
    <xf fontId="29" fillId="0" borderId="8" numFmtId="0" xfId="0" applyFont="1" applyBorder="1" applyAlignment="1">
      <alignment horizontal="center" vertical="center" wrapText="1"/>
    </xf>
    <xf fontId="29" fillId="0" borderId="9" numFmtId="0" xfId="0" applyFont="1" applyBorder="1" applyAlignment="1">
      <alignment horizontal="center" vertical="center" wrapText="1"/>
    </xf>
    <xf fontId="44" fillId="0" borderId="7" numFmtId="0" xfId="0" applyFont="1" applyBorder="1" applyAlignment="1" applyProtection="1">
      <alignment horizontal="center" vertical="center" wrapText="1"/>
      <protection hidden="1"/>
    </xf>
    <xf fontId="44" fillId="0" borderId="9" numFmtId="0" xfId="0" applyFont="1" applyBorder="1" applyAlignment="1" applyProtection="1">
      <alignment horizontal="center" vertical="center" wrapText="1"/>
      <protection hidden="1"/>
    </xf>
    <xf fontId="30" fillId="0" borderId="1" numFmtId="0" xfId="0" applyFont="1" applyBorder="1" applyAlignment="1" applyProtection="1">
      <alignment horizontal="center" vertical="center"/>
      <protection hidden="1"/>
    </xf>
    <xf fontId="59" fillId="0" borderId="7" numFmtId="0" xfId="0" applyFont="1" applyBorder="1" applyAlignment="1">
      <alignment horizontal="center" vertical="center" wrapText="1"/>
    </xf>
    <xf fontId="59" fillId="0" borderId="9" numFmtId="0" xfId="0" applyFont="1" applyBorder="1" applyAlignment="1">
      <alignment horizontal="center" vertical="center" wrapText="1"/>
    </xf>
    <xf fontId="60" fillId="0" borderId="1" numFmtId="0" xfId="0" applyFont="1" applyBorder="1" applyAlignment="1">
      <alignment horizontal="center" vertical="center"/>
    </xf>
    <xf fontId="8" fillId="0" borderId="2" numFmtId="0" xfId="0" applyFont="1" applyBorder="1" applyAlignment="1">
      <alignment horizontal="left" wrapText="1"/>
    </xf>
    <xf fontId="59" fillId="0" borderId="1" numFmtId="0" xfId="0" applyFont="1" applyBorder="1" applyAlignment="1">
      <alignment vertical="center" wrapText="1"/>
    </xf>
    <xf fontId="60" fillId="0" borderId="1" numFmtId="0" xfId="0" applyFont="1" applyBorder="1" applyAlignment="1">
      <alignment horizontal="center" vertical="center" wrapText="1"/>
    </xf>
    <xf fontId="59" fillId="0" borderId="1" numFmtId="0" xfId="0" applyFont="1" applyBorder="1" applyAlignment="1">
      <alignment horizontal="center" vertical="center" wrapText="1"/>
    </xf>
    <xf fontId="61" fillId="0" borderId="1" numFmtId="0" xfId="0" applyFont="1" applyBorder="1" applyAlignment="1">
      <alignment horizontal="left" vertical="center" wrapText="1"/>
    </xf>
    <xf fontId="8" fillId="0" borderId="4" numFmtId="0" xfId="0" applyFont="1" applyBorder="1" applyAlignment="1">
      <alignment horizontal="left" wrapText="1"/>
    </xf>
    <xf fontId="18" fillId="0" borderId="1" numFmtId="0" xfId="0" applyFont="1" applyBorder="1" applyAlignment="1">
      <alignment horizontal="center" vertical="center"/>
    </xf>
    <xf fontId="18" fillId="0" borderId="7" numFmtId="0" xfId="0" applyFont="1" applyBorder="1" applyAlignment="1">
      <alignment horizontal="center" vertical="center"/>
    </xf>
    <xf fontId="18" fillId="0" borderId="9" numFmtId="0" xfId="0" applyFont="1" applyBorder="1" applyAlignment="1">
      <alignment horizontal="center" vertical="center"/>
    </xf>
    <xf fontId="18" fillId="0" borderId="7" numFmtId="0" xfId="0" applyFont="1" applyBorder="1" applyAlignment="1" applyProtection="1">
      <alignment horizontal="center" vertical="center"/>
      <protection hidden="1"/>
    </xf>
    <xf fontId="18" fillId="0" borderId="9" numFmtId="0" xfId="0" applyFont="1" applyBorder="1" applyAlignment="1" applyProtection="1">
      <alignment horizontal="center" vertical="center"/>
      <protection hidden="1"/>
    </xf>
    <xf fontId="18" fillId="0" borderId="1" numFmtId="0" xfId="0" applyFont="1" applyBorder="1" applyAlignment="1" applyProtection="1">
      <alignment horizontal="center" vertical="center"/>
      <protection hidden="1"/>
    </xf>
    <xf fontId="8" fillId="0" borderId="3" numFmtId="0" xfId="0" applyFont="1" applyBorder="1" applyAlignment="1">
      <alignment horizontal="left" wrapText="1"/>
    </xf>
    <xf fontId="48" fillId="0" borderId="7" numFmtId="0" xfId="0" applyFont="1" applyBorder="1" applyAlignment="1">
      <alignment horizontal="center" vertical="center"/>
    </xf>
    <xf fontId="48" fillId="0" borderId="9" numFmtId="0" xfId="0" applyFont="1" applyBorder="1" applyAlignment="1">
      <alignment horizontal="center" vertical="center"/>
    </xf>
    <xf fontId="61" fillId="0" borderId="1" numFmtId="0" xfId="0" applyFont="1" applyBorder="1" applyAlignment="1">
      <alignment vertical="center" wrapText="1"/>
    </xf>
    <xf fontId="8" fillId="0" borderId="2" numFmtId="0" xfId="0" applyFont="1" applyBorder="1" applyAlignment="1">
      <alignment wrapText="1"/>
    </xf>
    <xf fontId="8" fillId="0" borderId="1" numFmtId="0" xfId="0" applyFont="1" applyBorder="1" applyAlignment="1">
      <alignment wrapText="1"/>
    </xf>
    <xf fontId="8" fillId="11" borderId="2" numFmtId="0" xfId="0" applyFont="1" applyFill="1" applyBorder="1" applyAlignment="1">
      <alignment horizontal="left" wrapText="1"/>
    </xf>
    <xf fontId="61" fillId="11" borderId="1" numFmtId="0" xfId="0" applyFont="1" applyFill="1" applyBorder="1" applyAlignment="1">
      <alignment vertical="center" wrapText="1"/>
    </xf>
    <xf fontId="8" fillId="11" borderId="4" numFmtId="0" xfId="0" applyFont="1" applyFill="1" applyBorder="1" applyAlignment="1">
      <alignment horizontal="left" wrapText="1"/>
    </xf>
    <xf fontId="18" fillId="9" borderId="1" numFmtId="0" xfId="0" applyFont="1" applyFill="1" applyBorder="1" applyAlignment="1">
      <alignment horizontal="center" vertical="center"/>
    </xf>
    <xf fontId="8" fillId="11" borderId="7" numFmtId="0" xfId="0" applyFont="1" applyFill="1" applyBorder="1" applyAlignment="1">
      <alignment horizontal="center" vertical="center"/>
    </xf>
    <xf fontId="8" fillId="11" borderId="9" numFmtId="0" xfId="0" applyFont="1" applyFill="1" applyBorder="1" applyAlignment="1">
      <alignment horizontal="center" vertical="center"/>
    </xf>
    <xf fontId="8" fillId="11" borderId="7" numFmtId="0" xfId="0" applyFont="1" applyFill="1" applyBorder="1" applyAlignment="1">
      <alignment vertical="center"/>
    </xf>
    <xf fontId="8" fillId="11" borderId="9" numFmtId="0" xfId="0" applyFont="1" applyFill="1" applyBorder="1" applyAlignment="1">
      <alignment vertical="center"/>
    </xf>
    <xf fontId="60" fillId="0" borderId="0" numFmtId="0" xfId="0" applyFont="1"/>
    <xf fontId="8" fillId="0" borderId="0" numFmtId="0" xfId="0" applyFont="1" applyAlignment="1">
      <alignment horizontal="center" vertical="center"/>
    </xf>
    <xf fontId="62" fillId="0" borderId="0" numFmtId="0" xfId="0" applyFont="1" applyAlignment="1">
      <alignment horizontal="left" wrapText="1"/>
    </xf>
    <xf fontId="62" fillId="0" borderId="0" numFmtId="0" xfId="0" applyFont="1" applyAlignment="1" applyProtection="1">
      <alignment horizontal="left" wrapText="1"/>
      <protection hidden="1"/>
    </xf>
    <xf fontId="11" fillId="2" borderId="0" numFmtId="0" xfId="0" applyFont="1" applyFill="1"/>
    <xf fontId="16" fillId="2" borderId="0" numFmtId="0" xfId="0" applyFont="1" applyFill="1" applyAlignment="1">
      <alignment horizontal="right" vertical="center"/>
    </xf>
    <xf fontId="16" fillId="0" borderId="1" numFmtId="0" xfId="0" applyFont="1" applyBorder="1" applyAlignment="1" applyProtection="1">
      <alignment horizontal="center" vertical="center"/>
      <protection hidden="1"/>
    </xf>
    <xf fontId="8" fillId="0" borderId="0" numFmtId="0" xfId="0" applyFont="1" applyAlignment="1" applyProtection="1">
      <alignment horizontal="left" vertical="center" wrapText="1"/>
      <protection hidden="1"/>
    </xf>
    <xf fontId="8" fillId="3" borderId="0" numFmtId="0" xfId="0" applyFont="1" applyFill="1" applyAlignment="1">
      <alignment vertical="center"/>
    </xf>
    <xf fontId="8" fillId="3" borderId="0" numFmtId="0" xfId="0" applyFont="1" applyFill="1" applyAlignment="1">
      <alignment horizontal="center" vertical="center"/>
    </xf>
    <xf fontId="8" fillId="3" borderId="0" numFmtId="0" xfId="0" applyFont="1" applyFill="1" applyAlignment="1">
      <alignment horizontal="left" vertical="center" wrapText="1"/>
    </xf>
    <xf fontId="8" fillId="0" borderId="0" numFmtId="0" xfId="0" applyFont="1" applyAlignment="1">
      <alignment horizontal="left" vertical="center" wrapText="1"/>
    </xf>
    <xf fontId="15" fillId="3" borderId="0" numFmtId="0" xfId="0" applyFont="1" applyFill="1"/>
    <xf fontId="4" fillId="3" borderId="0" numFmtId="0" xfId="15" applyFont="1" applyFill="1" applyAlignment="1">
      <alignment horizontal="center" vertical="center"/>
    </xf>
    <xf fontId="11" fillId="3" borderId="0" numFmtId="0" xfId="0" applyFont="1" applyFill="1"/>
    <xf fontId="11" fillId="3" borderId="0" numFmtId="0" xfId="0" applyFont="1" applyFill="1" applyAlignment="1">
      <alignment horizontal="center" vertical="center"/>
    </xf>
    <xf fontId="15" fillId="12" borderId="0" numFmtId="0" xfId="0" applyFont="1" applyFill="1"/>
    <xf fontId="4" fillId="12" borderId="0" numFmtId="0" xfId="15" applyFont="1" applyFill="1" applyAlignment="1">
      <alignment horizontal="center" vertical="center"/>
    </xf>
    <xf fontId="11" fillId="12" borderId="0" numFmtId="0" xfId="0" applyFont="1" applyFill="1"/>
    <xf fontId="11" fillId="0" borderId="0" numFmtId="0" xfId="0" applyFont="1" applyAlignment="1">
      <alignment horizontal="center" vertical="center"/>
    </xf>
    <xf fontId="16" fillId="0" borderId="0" numFmtId="0" xfId="0" applyFont="1" applyAlignment="1">
      <alignment horizontal="right" vertical="center"/>
    </xf>
    <xf fontId="8" fillId="3" borderId="2" numFmtId="0" xfId="0" applyFont="1" applyFill="1" applyBorder="1" applyAlignment="1">
      <alignment horizontal="center" vertical="center"/>
    </xf>
    <xf fontId="16" fillId="3" borderId="1" numFmtId="0" xfId="0" applyFont="1" applyFill="1" applyBorder="1" applyAlignment="1">
      <alignment horizontal="center" vertical="center"/>
    </xf>
    <xf fontId="8" fillId="3" borderId="10" numFmtId="0" xfId="0" applyFont="1" applyFill="1" applyBorder="1" applyAlignment="1">
      <alignment horizontal="center" vertical="center"/>
    </xf>
    <xf fontId="8" fillId="3" borderId="11" numFmtId="0" xfId="0" applyFont="1" applyFill="1" applyBorder="1" applyAlignment="1">
      <alignment horizontal="center" vertical="center"/>
    </xf>
    <xf fontId="8" fillId="3" borderId="15" numFmtId="0" xfId="0" applyFont="1" applyFill="1" applyBorder="1" applyAlignment="1">
      <alignment horizontal="center" vertical="center"/>
    </xf>
    <xf fontId="8" fillId="12" borderId="2" numFmtId="0" xfId="0" applyFont="1" applyFill="1" applyBorder="1" applyAlignment="1">
      <alignment horizontal="center" vertical="center"/>
    </xf>
    <xf fontId="16" fillId="12" borderId="1" numFmtId="0" xfId="0" applyFont="1" applyFill="1" applyBorder="1" applyAlignment="1">
      <alignment horizontal="center" vertical="center"/>
    </xf>
    <xf fontId="8" fillId="12" borderId="10" numFmtId="0" xfId="0" applyFont="1" applyFill="1" applyBorder="1" applyAlignment="1">
      <alignment horizontal="center" vertical="center"/>
    </xf>
    <xf fontId="8" fillId="12" borderId="11" numFmtId="0" xfId="0" applyFont="1" applyFill="1" applyBorder="1" applyAlignment="1">
      <alignment horizontal="center" vertical="center"/>
    </xf>
    <xf fontId="8" fillId="12" borderId="15" numFmtId="0" xfId="0" applyFont="1" applyFill="1" applyBorder="1" applyAlignment="1">
      <alignment horizontal="center" vertical="center"/>
    </xf>
    <xf fontId="8" fillId="3" borderId="3" numFmtId="0" xfId="0" applyFont="1" applyFill="1" applyBorder="1" applyAlignment="1">
      <alignment horizontal="center" vertical="center"/>
    </xf>
    <xf fontId="19" fillId="3" borderId="7" numFmtId="0" xfId="0" applyFont="1" applyFill="1" applyBorder="1" applyAlignment="1">
      <alignment horizontal="center" vertical="center"/>
    </xf>
    <xf fontId="19" fillId="3" borderId="8" numFmtId="0" xfId="0" applyFont="1" applyFill="1" applyBorder="1" applyAlignment="1">
      <alignment horizontal="center" vertical="center"/>
    </xf>
    <xf fontId="8" fillId="3" borderId="13" numFmtId="0" xfId="0" applyFont="1" applyFill="1" applyBorder="1" applyAlignment="1">
      <alignment horizontal="center" vertical="center"/>
    </xf>
    <xf fontId="8" fillId="3" borderId="14" numFmtId="0" xfId="0" applyFont="1" applyFill="1" applyBorder="1" applyAlignment="1">
      <alignment horizontal="center" vertical="center"/>
    </xf>
    <xf fontId="19" fillId="3" borderId="9" numFmtId="0" xfId="0" applyFont="1" applyFill="1" applyBorder="1" applyAlignment="1">
      <alignment horizontal="center" vertical="center"/>
    </xf>
    <xf fontId="8" fillId="12" borderId="3" numFmtId="0" xfId="0" applyFont="1" applyFill="1" applyBorder="1" applyAlignment="1">
      <alignment horizontal="center" vertical="center"/>
    </xf>
    <xf fontId="19" fillId="12" borderId="7" numFmtId="0" xfId="0" applyFont="1" applyFill="1" applyBorder="1" applyAlignment="1">
      <alignment horizontal="center" vertical="center"/>
    </xf>
    <xf fontId="19" fillId="12" borderId="8" numFmtId="0" xfId="0" applyFont="1" applyFill="1" applyBorder="1" applyAlignment="1">
      <alignment horizontal="center" vertical="center"/>
    </xf>
    <xf fontId="8" fillId="12" borderId="13" numFmtId="0" xfId="0" applyFont="1" applyFill="1" applyBorder="1" applyAlignment="1">
      <alignment horizontal="center" vertical="center"/>
    </xf>
    <xf fontId="8" fillId="12" borderId="0" numFmtId="0" xfId="0" applyFont="1" applyFill="1" applyAlignment="1">
      <alignment horizontal="center" vertical="center"/>
    </xf>
    <xf fontId="8" fillId="12" borderId="14" numFmtId="0" xfId="0" applyFont="1" applyFill="1" applyBorder="1" applyAlignment="1">
      <alignment horizontal="center" vertical="center"/>
    </xf>
    <xf fontId="19" fillId="12" borderId="9" numFmtId="0" xfId="0" applyFont="1" applyFill="1" applyBorder="1" applyAlignment="1">
      <alignment horizontal="center" vertical="center"/>
    </xf>
    <xf fontId="8" fillId="3" borderId="1" numFmtId="0" xfId="0" applyFont="1" applyFill="1" applyBorder="1" applyAlignment="1">
      <alignment horizontal="center" vertical="center"/>
    </xf>
    <xf fontId="8" fillId="12" borderId="1" numFmtId="0" xfId="0" applyFont="1" applyFill="1" applyBorder="1" applyAlignment="1">
      <alignment horizontal="center" vertical="center"/>
    </xf>
    <xf fontId="8" fillId="3" borderId="4" numFmtId="0" xfId="0" applyFont="1" applyFill="1" applyBorder="1" applyAlignment="1">
      <alignment horizontal="center" vertical="center"/>
    </xf>
    <xf fontId="8" fillId="3" borderId="5" numFmtId="0" xfId="0" applyFont="1" applyFill="1" applyBorder="1" applyAlignment="1">
      <alignment horizontal="center" vertical="center"/>
    </xf>
    <xf fontId="8" fillId="3" borderId="6" numFmtId="0" xfId="0" applyFont="1" applyFill="1" applyBorder="1" applyAlignment="1">
      <alignment horizontal="center" vertical="center"/>
    </xf>
    <xf fontId="8" fillId="3" borderId="12" numFmtId="0" xfId="0" applyFont="1" applyFill="1" applyBorder="1" applyAlignment="1">
      <alignment horizontal="center" vertical="center"/>
    </xf>
    <xf fontId="8" fillId="12" borderId="4" numFmtId="0" xfId="0" applyFont="1" applyFill="1" applyBorder="1" applyAlignment="1">
      <alignment horizontal="center" vertical="center"/>
    </xf>
    <xf fontId="8" fillId="12" borderId="5" numFmtId="0" xfId="0" applyFont="1" applyFill="1" applyBorder="1" applyAlignment="1">
      <alignment horizontal="center" vertical="center"/>
    </xf>
    <xf fontId="8" fillId="12" borderId="6" numFmtId="0" xfId="0" applyFont="1" applyFill="1" applyBorder="1" applyAlignment="1">
      <alignment horizontal="center" vertical="center"/>
    </xf>
    <xf fontId="8" fillId="12" borderId="12" numFmtId="0" xfId="0" applyFont="1" applyFill="1" applyBorder="1" applyAlignment="1">
      <alignment horizontal="center" vertical="center"/>
    </xf>
    <xf fontId="8" fillId="3" borderId="1" numFmtId="0" xfId="0" applyFont="1" applyFill="1" applyBorder="1" applyAlignment="1">
      <alignment vertical="center" wrapText="1"/>
    </xf>
    <xf fontId="8" fillId="3" borderId="1" numFmtId="0" xfId="0" applyFont="1" applyFill="1" applyBorder="1" applyAlignment="1" applyProtection="1">
      <alignment horizontal="center" vertical="center"/>
      <protection hidden="1"/>
    </xf>
    <xf fontId="8" fillId="3" borderId="7" numFmtId="0" xfId="0" applyFont="1" applyFill="1" applyBorder="1" applyAlignment="1">
      <alignment horizontal="left" vertical="center" wrapText="1"/>
    </xf>
    <xf fontId="8" fillId="3" borderId="8" numFmtId="0" xfId="0" applyFont="1" applyFill="1" applyBorder="1" applyAlignment="1">
      <alignment horizontal="left" vertical="center" wrapText="1"/>
    </xf>
    <xf fontId="8" fillId="3" borderId="9" numFmtId="0" xfId="0" applyFont="1" applyFill="1" applyBorder="1" applyAlignment="1">
      <alignment horizontal="left" vertical="center" wrapText="1"/>
    </xf>
    <xf fontId="8" fillId="12" borderId="1" numFmtId="0" xfId="0" applyFont="1" applyFill="1" applyBorder="1" applyAlignment="1">
      <alignment vertical="center" wrapText="1"/>
    </xf>
    <xf fontId="8" fillId="12" borderId="7" numFmtId="0" xfId="0" applyFont="1" applyFill="1" applyBorder="1" applyAlignment="1">
      <alignment horizontal="left" vertical="center" wrapText="1"/>
    </xf>
    <xf fontId="8" fillId="12" borderId="8" numFmtId="0" xfId="0" applyFont="1" applyFill="1" applyBorder="1" applyAlignment="1">
      <alignment horizontal="left" vertical="center" wrapText="1"/>
    </xf>
    <xf fontId="8" fillId="12" borderId="9" numFmtId="0" xfId="0" applyFont="1" applyFill="1" applyBorder="1" applyAlignment="1">
      <alignment horizontal="left" vertical="center" wrapText="1"/>
    </xf>
    <xf fontId="8" fillId="3" borderId="0" numFmtId="0" xfId="0" applyFont="1" applyFill="1" applyAlignment="1" applyProtection="1">
      <alignment vertical="center"/>
      <protection hidden="1"/>
    </xf>
    <xf fontId="8" fillId="3" borderId="0" numFmtId="0" xfId="0" applyFont="1" applyFill="1" applyAlignment="1" applyProtection="1">
      <alignment horizontal="center" vertical="center"/>
      <protection hidden="1"/>
    </xf>
    <xf fontId="8" fillId="3" borderId="0" numFmtId="0" xfId="0" applyFont="1" applyFill="1" applyAlignment="1" applyProtection="1">
      <alignment horizontal="left" vertical="center" wrapText="1"/>
      <protection hidden="1"/>
    </xf>
    <xf fontId="8" fillId="0" borderId="1" numFmtId="0" xfId="0" applyFont="1" applyBorder="1" applyAlignment="1" applyProtection="1">
      <alignment vertical="center"/>
      <protection hidden="1"/>
    </xf>
    <xf fontId="8" fillId="0" borderId="1" numFmtId="1" xfId="0" applyNumberFormat="1" applyFont="1" applyBorder="1" applyAlignment="1" applyProtection="1">
      <alignment horizontal="center" vertical="center"/>
      <protection hidden="1"/>
    </xf>
    <xf fontId="28" fillId="0" borderId="0" numFmtId="0" xfId="0" applyFont="1" applyAlignment="1" applyProtection="1">
      <alignment horizontal="center" vertical="center"/>
      <protection hidden="1"/>
    </xf>
    <xf fontId="8" fillId="0" borderId="1" numFmtId="1" xfId="0" applyNumberFormat="1" applyFont="1" applyBorder="1" applyAlignment="1">
      <alignment horizontal="center" vertical="center"/>
    </xf>
    <xf fontId="8" fillId="0" borderId="0" numFmtId="1" xfId="0" applyNumberFormat="1" applyFont="1" applyAlignment="1" applyProtection="1">
      <alignment horizontal="center" vertical="center"/>
      <protection hidden="1"/>
    </xf>
    <xf fontId="18" fillId="0" borderId="7" numFmtId="0" xfId="0" applyFont="1" applyBorder="1" applyAlignment="1" applyProtection="1">
      <alignment horizontal="left" vertical="center" wrapText="1"/>
      <protection hidden="1"/>
    </xf>
    <xf fontId="18" fillId="0" borderId="8" numFmtId="0" xfId="0" applyFont="1" applyBorder="1" applyAlignment="1" applyProtection="1">
      <alignment horizontal="left" vertical="center" wrapText="1"/>
      <protection hidden="1"/>
    </xf>
    <xf fontId="18" fillId="0" borderId="9" numFmtId="0" xfId="0" applyFont="1" applyBorder="1" applyAlignment="1" applyProtection="1">
      <alignment horizontal="left" vertical="center" wrapText="1"/>
      <protection hidden="1"/>
    </xf>
    <xf fontId="8" fillId="0" borderId="1" numFmtId="0" xfId="0" applyFont="1" applyBorder="1" applyProtection="1">
      <protection hidden="1"/>
    </xf>
    <xf fontId="8" fillId="0" borderId="7" numFmtId="0" xfId="0" applyFont="1" applyBorder="1" applyAlignment="1">
      <alignment horizontal="left"/>
    </xf>
    <xf fontId="8" fillId="0" borderId="8" numFmtId="0" xfId="0" applyFont="1" applyBorder="1" applyAlignment="1">
      <alignment horizontal="left"/>
    </xf>
    <xf fontId="8" fillId="0" borderId="9" numFmtId="0" xfId="0" applyFont="1" applyBorder="1" applyAlignment="1">
      <alignment horizontal="left"/>
    </xf>
    <xf fontId="8" fillId="0" borderId="1" numFmtId="0" xfId="0" applyFont="1" applyBorder="1"/>
    <xf fontId="8" fillId="0" borderId="7" numFmtId="0" xfId="0" applyFont="1" applyBorder="1" applyAlignment="1">
      <alignment horizontal="left" wrapText="1"/>
    </xf>
    <xf fontId="8" fillId="0" borderId="8" numFmtId="0" xfId="0" applyFont="1" applyBorder="1" applyAlignment="1">
      <alignment horizontal="left" wrapText="1"/>
    </xf>
    <xf fontId="8" fillId="0" borderId="9" numFmtId="0" xfId="0" applyFont="1" applyBorder="1" applyAlignment="1">
      <alignment horizontal="left" wrapText="1"/>
    </xf>
    <xf fontId="35" fillId="0" borderId="1" numFmtId="0" xfId="0" applyFont="1" applyBorder="1" applyAlignment="1" applyProtection="1">
      <alignment horizontal="left" vertical="top"/>
      <protection hidden="1"/>
    </xf>
    <xf fontId="8" fillId="0" borderId="1" numFmtId="0" xfId="0" applyFont="1" applyBorder="1" applyAlignment="1">
      <alignment horizontal="left" wrapText="1"/>
    </xf>
    <xf fontId="35" fillId="0" borderId="0" numFmtId="0" xfId="0" applyFont="1" applyAlignment="1" applyProtection="1">
      <alignment horizontal="left" vertical="top"/>
      <protection hidden="1"/>
    </xf>
    <xf fontId="8" fillId="0" borderId="0" numFmtId="0" xfId="0" applyFont="1" applyAlignment="1" applyProtection="1">
      <alignment horizontal="left" wrapText="1"/>
      <protection hidden="1"/>
    </xf>
    <xf fontId="57" fillId="0" borderId="0" numFmtId="0" xfId="0" applyFont="1" applyAlignment="1" applyProtection="1">
      <alignment horizontal="right" vertical="center"/>
      <protection hidden="1"/>
    </xf>
    <xf fontId="18" fillId="0" borderId="2" numFmtId="0" xfId="0" applyFont="1" applyBorder="1" applyAlignment="1" applyProtection="1">
      <alignment horizontal="left" vertical="center" wrapText="1"/>
      <protection hidden="1"/>
    </xf>
    <xf fontId="8" fillId="0" borderId="10" numFmtId="0" xfId="0" applyFont="1" applyBorder="1" applyAlignment="1" applyProtection="1">
      <alignment horizontal="center" vertical="center" wrapText="1"/>
      <protection hidden="1"/>
    </xf>
    <xf fontId="8" fillId="0" borderId="15" numFmtId="0" xfId="0" applyFont="1" applyBorder="1" applyAlignment="1" applyProtection="1">
      <alignment horizontal="center" vertical="center" wrapText="1"/>
      <protection hidden="1"/>
    </xf>
    <xf fontId="18" fillId="0" borderId="3" numFmtId="0" xfId="0" applyFont="1" applyBorder="1" applyAlignment="1" applyProtection="1">
      <alignment horizontal="left" vertical="center" wrapText="1"/>
      <protection hidden="1"/>
    </xf>
    <xf fontId="8" fillId="0" borderId="13" numFmtId="0" xfId="0" applyFont="1" applyBorder="1" applyAlignment="1" applyProtection="1">
      <alignment horizontal="center" vertical="center" wrapText="1"/>
      <protection hidden="1"/>
    </xf>
    <xf fontId="8" fillId="0" borderId="14" numFmtId="0" xfId="0" applyFont="1" applyBorder="1" applyAlignment="1" applyProtection="1">
      <alignment horizontal="center" vertical="center" wrapText="1"/>
      <protection hidden="1"/>
    </xf>
    <xf fontId="16" fillId="0" borderId="0" numFmtId="0" xfId="0" applyFont="1" applyAlignment="1" applyProtection="1">
      <alignment vertical="center"/>
      <protection hidden="1"/>
    </xf>
    <xf fontId="9" fillId="0" borderId="1" numFmtId="0" xfId="0" applyFont="1" applyBorder="1" applyAlignment="1" applyProtection="1">
      <alignment vertical="center"/>
      <protection hidden="1"/>
    </xf>
    <xf fontId="9" fillId="0" borderId="0" numFmtId="0" xfId="0" applyFont="1" applyAlignment="1" applyProtection="1">
      <alignment vertical="center"/>
      <protection hidden="1"/>
    </xf>
    <xf fontId="8" fillId="0" borderId="0" numFmtId="162" xfId="0" applyNumberFormat="1" applyFont="1" applyAlignment="1" applyProtection="1">
      <alignment horizontal="center" vertical="center"/>
      <protection hidden="1"/>
    </xf>
    <xf fontId="8" fillId="0" borderId="27" numFmtId="0" xfId="0" applyFont="1" applyBorder="1" applyAlignment="1" applyProtection="1">
      <alignment horizontal="left" vertical="center" wrapText="1"/>
      <protection hidden="1"/>
    </xf>
    <xf fontId="16" fillId="0" borderId="27" numFmtId="0" xfId="0" applyFont="1" applyBorder="1" applyAlignment="1" applyProtection="1">
      <alignment horizontal="center" vertical="center"/>
      <protection hidden="1"/>
    </xf>
    <xf fontId="8" fillId="0" borderId="27" numFmtId="0" xfId="0" applyFont="1" applyBorder="1" applyAlignment="1" applyProtection="1">
      <alignment horizontal="center" vertical="center"/>
      <protection hidden="1"/>
    </xf>
    <xf fontId="8" fillId="0" borderId="4" numFmtId="0" xfId="0" applyFont="1" applyBorder="1" applyAlignment="1" applyProtection="1">
      <alignment horizontal="left" vertical="center" wrapText="1"/>
      <protection hidden="1"/>
    </xf>
    <xf fontId="8" fillId="0" borderId="1" numFmtId="0" xfId="0" applyFont="1" applyBorder="1" applyAlignment="1" applyProtection="1">
      <alignment horizontal="left"/>
      <protection hidden="1"/>
    </xf>
    <xf fontId="8" fillId="7" borderId="7" numFmtId="0" xfId="0" applyFont="1" applyFill="1" applyBorder="1" applyAlignment="1" applyProtection="1">
      <alignment horizontal="center" vertical="center"/>
      <protection hidden="1"/>
    </xf>
    <xf fontId="8" fillId="7" borderId="9" numFmtId="0" xfId="0" applyFont="1" applyFill="1" applyBorder="1" applyAlignment="1" applyProtection="1">
      <alignment horizontal="center" vertical="center"/>
      <protection hidden="1"/>
    </xf>
    <xf fontId="28" fillId="0" borderId="0" numFmtId="2" xfId="0" applyNumberFormat="1" applyFont="1" applyProtection="1">
      <protection hidden="1"/>
    </xf>
    <xf fontId="8" fillId="0" borderId="7" numFmtId="0" xfId="0" applyFont="1" applyBorder="1" applyAlignment="1" applyProtection="1">
      <alignment horizontal="center"/>
      <protection hidden="1"/>
    </xf>
    <xf fontId="8" fillId="0" borderId="8" numFmtId="0" xfId="0" applyFont="1" applyBorder="1" applyAlignment="1" applyProtection="1">
      <alignment horizontal="center"/>
      <protection hidden="1"/>
    </xf>
    <xf fontId="8" fillId="0" borderId="9" numFmtId="0" xfId="0" applyFont="1" applyBorder="1" applyAlignment="1" applyProtection="1">
      <alignment horizontal="center"/>
      <protection hidden="1"/>
    </xf>
    <xf fontId="8" fillId="0" borderId="1" numFmtId="0" xfId="0" applyFont="1" applyBorder="1" applyAlignment="1" applyProtection="1">
      <alignment horizontal="left" wrapText="1"/>
      <protection hidden="1"/>
    </xf>
    <xf fontId="8" fillId="0" borderId="7" numFmtId="0" xfId="0" applyFont="1" applyBorder="1" applyAlignment="1" applyProtection="1">
      <alignment horizontal="left" wrapText="1"/>
      <protection hidden="1"/>
    </xf>
    <xf fontId="8" fillId="0" borderId="8" numFmtId="0" xfId="0" applyFont="1" applyBorder="1" applyAlignment="1" applyProtection="1">
      <alignment horizontal="left" wrapText="1"/>
      <protection hidden="1"/>
    </xf>
    <xf fontId="8" fillId="0" borderId="9" numFmtId="0" xfId="0" applyFont="1" applyBorder="1" applyAlignment="1" applyProtection="1">
      <alignment horizontal="left" wrapText="1"/>
      <protection hidden="1"/>
    </xf>
    <xf fontId="8" fillId="0" borderId="1" numFmtId="0" xfId="0" applyFont="1" applyBorder="1" applyAlignment="1" applyProtection="1">
      <alignment horizontal="right" vertical="center"/>
      <protection hidden="1"/>
    </xf>
    <xf fontId="16" fillId="0" borderId="13" numFmtId="0" xfId="0" applyFont="1" applyBorder="1" applyAlignment="1" applyProtection="1">
      <alignment vertical="center"/>
      <protection hidden="1"/>
    </xf>
    <xf fontId="18" fillId="0" borderId="0" numFmtId="2" xfId="0" applyNumberFormat="1" applyFont="1" applyProtection="1">
      <protection hidden="1"/>
    </xf>
    <xf fontId="18" fillId="0" borderId="0" numFmtId="0" xfId="0" applyFont="1" applyProtection="1">
      <protection hidden="1"/>
    </xf>
    <xf fontId="18" fillId="0" borderId="0" numFmtId="0" xfId="0" applyFont="1" applyAlignment="1" applyProtection="1">
      <alignment horizontal="center" vertical="center"/>
      <protection hidden="1"/>
    </xf>
    <xf fontId="45" fillId="0" borderId="0" numFmtId="0" xfId="0" applyFont="1" applyProtection="1">
      <protection hidden="1"/>
    </xf>
    <xf fontId="18" fillId="0" borderId="3" numFmtId="0" xfId="0" applyFont="1" applyBorder="1" applyAlignment="1" applyProtection="1">
      <alignment vertical="center"/>
      <protection hidden="1"/>
    </xf>
    <xf fontId="9" fillId="0" borderId="1" numFmtId="0" xfId="0" applyFont="1" applyBorder="1" applyAlignment="1" applyProtection="1">
      <alignment horizontal="center" vertical="center"/>
      <protection hidden="1"/>
    </xf>
    <xf fontId="63" fillId="0" borderId="0" numFmtId="0" xfId="0" applyFont="1" applyProtection="1">
      <protection hidden="1"/>
    </xf>
    <xf fontId="8" fillId="0" borderId="8" numFmtId="0" xfId="0" applyFont="1" applyBorder="1" applyAlignment="1" applyProtection="1">
      <alignment horizontal="center" vertical="center" wrapText="1"/>
      <protection hidden="1"/>
    </xf>
    <xf fontId="8" fillId="0" borderId="9" numFmtId="0" xfId="0" applyFont="1" applyBorder="1" applyAlignment="1" applyProtection="1">
      <alignment horizontal="center" vertical="center" wrapText="1"/>
      <protection hidden="1"/>
    </xf>
    <xf fontId="16" fillId="0" borderId="13" numFmtId="0" xfId="0" applyFont="1" applyBorder="1" applyAlignment="1" applyProtection="1">
      <alignment horizontal="center" vertical="center"/>
      <protection hidden="1"/>
    </xf>
    <xf fontId="16" fillId="0" borderId="0" numFmtId="0" xfId="0" applyFont="1" applyAlignment="1" applyProtection="1">
      <alignment horizontal="center" vertical="center"/>
      <protection hidden="1"/>
    </xf>
    <xf fontId="8" fillId="0" borderId="3" numFmtId="0" xfId="0" applyFont="1" applyBorder="1" applyAlignment="1" applyProtection="1">
      <alignment vertical="center"/>
      <protection hidden="1"/>
    </xf>
    <xf fontId="8" fillId="0" borderId="8" numFmtId="0" xfId="0" applyFont="1" applyBorder="1" applyAlignment="1" applyProtection="1">
      <alignment horizontal="center" vertical="center"/>
      <protection hidden="1"/>
    </xf>
    <xf fontId="64" fillId="2" borderId="11" numFmtId="0" xfId="0" applyFont="1" applyFill="1" applyBorder="1" applyAlignment="1" applyProtection="1">
      <alignment horizontal="left" vertical="center" wrapText="1"/>
      <protection hidden="1"/>
    </xf>
    <xf fontId="65" fillId="0" borderId="0" numFmtId="0" xfId="0" applyFont="1" applyProtection="1">
      <protection hidden="1"/>
    </xf>
    <xf fontId="8" fillId="0" borderId="27" numFmtId="0" xfId="0" applyFont="1" applyBorder="1" applyAlignment="1" applyProtection="1">
      <alignment horizontal="center" vertical="center" wrapText="1"/>
      <protection hidden="1"/>
    </xf>
    <xf fontId="8" fillId="0" borderId="17" numFmtId="0" xfId="0" applyFont="1" applyBorder="1" applyAlignment="1" applyProtection="1">
      <alignment horizontal="center" vertical="center" wrapText="1"/>
      <protection hidden="1"/>
    </xf>
    <xf fontId="16" fillId="0" borderId="17" numFmtId="0" xfId="0" applyFont="1" applyBorder="1" applyAlignment="1" applyProtection="1">
      <alignment horizontal="center" vertical="center" wrapText="1"/>
      <protection hidden="1"/>
    </xf>
    <xf fontId="8" fillId="0" borderId="17" numFmtId="0" xfId="0" applyFont="1" applyBorder="1" applyAlignment="1" applyProtection="1">
      <alignment horizontal="center" vertical="center"/>
      <protection hidden="1"/>
    </xf>
    <xf fontId="8" fillId="2" borderId="17" numFmtId="0" xfId="0" applyFont="1" applyFill="1" applyBorder="1" applyAlignment="1" applyProtection="1">
      <alignment horizontal="center" vertical="center"/>
      <protection hidden="1"/>
    </xf>
    <xf fontId="8" fillId="0" borderId="39" numFmtId="0" xfId="0" applyFont="1" applyBorder="1" applyAlignment="1" applyProtection="1">
      <alignment horizontal="center" vertical="center" wrapText="1"/>
      <protection hidden="1"/>
    </xf>
    <xf fontId="16" fillId="0" borderId="39" numFmtId="0" xfId="0" applyFont="1" applyBorder="1" applyAlignment="1" applyProtection="1">
      <alignment horizontal="center" vertical="center" wrapText="1"/>
      <protection hidden="1"/>
    </xf>
    <xf fontId="8" fillId="2" borderId="39" numFmtId="0" xfId="0" applyFont="1" applyFill="1" applyBorder="1" applyAlignment="1" applyProtection="1">
      <alignment horizontal="center" vertical="center"/>
      <protection hidden="1"/>
    </xf>
    <xf fontId="15" fillId="11" borderId="0" numFmtId="0" xfId="0" applyFont="1" applyFill="1"/>
    <xf fontId="8" fillId="11" borderId="0" numFmtId="0" xfId="0" applyFont="1" applyFill="1" applyAlignment="1">
      <alignment horizontal="center" vertical="center"/>
    </xf>
    <xf fontId="8" fillId="11" borderId="2" numFmtId="0" xfId="0" applyFont="1" applyFill="1" applyBorder="1" applyAlignment="1">
      <alignment vertical="center"/>
    </xf>
    <xf fontId="8" fillId="11" borderId="1" numFmtId="0" xfId="0" applyFont="1" applyFill="1" applyBorder="1" applyAlignment="1">
      <alignment horizontal="center" vertical="center"/>
    </xf>
    <xf fontId="8" fillId="11" borderId="1" numFmtId="0" xfId="0" applyFont="1" applyFill="1" applyBorder="1" applyAlignment="1">
      <alignment horizontal="left"/>
    </xf>
    <xf fontId="65" fillId="11" borderId="0" numFmtId="0" xfId="0" applyFont="1" applyFill="1"/>
    <xf fontId="65" fillId="11" borderId="0" numFmtId="0" xfId="0" applyFont="1" applyFill="1" applyAlignment="1">
      <alignment horizontal="center" vertical="center"/>
    </xf>
    <xf fontId="28" fillId="11" borderId="0" numFmtId="0" xfId="0" applyFont="1" applyFill="1"/>
    <xf fontId="28" fillId="11" borderId="0" numFmtId="0" xfId="0" applyFont="1" applyFill="1" applyAlignment="1">
      <alignment horizontal="center" vertical="center"/>
    </xf>
    <xf fontId="8" fillId="0" borderId="0" numFmtId="0" xfId="0" applyFont="1" applyAlignment="1" applyProtection="1">
      <alignment horizontal="center"/>
      <protection hidden="1"/>
    </xf>
    <xf fontId="15" fillId="0" borderId="1" numFmtId="0" xfId="0" applyFont="1" applyBorder="1" applyProtection="1">
      <protection hidden="1"/>
    </xf>
    <xf fontId="19" fillId="0" borderId="0" numFmtId="0" xfId="0" applyFont="1" applyProtection="1">
      <protection hidden="1"/>
    </xf>
    <xf fontId="28" fillId="0" borderId="0" numFmtId="0" xfId="0" applyFont="1" applyAlignment="1" applyProtection="1">
      <alignment horizontal="right" vertical="center"/>
      <protection hidden="1"/>
    </xf>
    <xf fontId="9" fillId="0" borderId="0" numFmtId="0" xfId="15" applyFont="1" applyAlignment="1">
      <alignment horizontal="center"/>
    </xf>
    <xf fontId="44" fillId="0" borderId="0" numFmtId="0" xfId="14" applyFont="1"/>
    <xf fontId="9" fillId="0" borderId="0" numFmtId="2" xfId="0" applyNumberFormat="1" applyFont="1"/>
    <xf fontId="9" fillId="0" borderId="0" numFmtId="1" xfId="4" applyNumberFormat="1" applyFont="1" applyAlignment="1">
      <alignment horizontal="right" vertical="center"/>
    </xf>
    <xf fontId="66" fillId="0" borderId="0" numFmtId="1" xfId="6" applyNumberFormat="1" applyFont="1" applyAlignment="1">
      <alignment horizontal="right" vertical="center"/>
    </xf>
    <xf fontId="9" fillId="0" borderId="0" numFmtId="1" xfId="0" applyNumberFormat="1" applyFont="1"/>
    <xf fontId="25" fillId="0" borderId="0" numFmtId="0" xfId="0" applyFont="1" applyAlignment="1">
      <alignment horizontal="center" vertical="center"/>
    </xf>
    <xf fontId="15" fillId="0" borderId="0" numFmtId="0" xfId="0" applyFont="1"/>
    <xf fontId="4" fillId="0" borderId="0" numFmtId="0" xfId="15" applyFont="1" applyAlignment="1">
      <alignment horizontal="center" vertical="center"/>
    </xf>
    <xf fontId="8" fillId="0" borderId="2" numFmtId="0" xfId="0" applyFont="1" applyBorder="1" applyAlignment="1">
      <alignment horizontal="center" vertical="center"/>
    </xf>
    <xf fontId="16" fillId="0" borderId="7" numFmtId="0" xfId="0" applyFont="1" applyBorder="1" applyAlignment="1">
      <alignment horizontal="center" vertical="center"/>
    </xf>
    <xf fontId="16" fillId="0" borderId="8" numFmtId="0" xfId="0" applyFont="1" applyBorder="1" applyAlignment="1">
      <alignment horizontal="center" vertical="center"/>
    </xf>
    <xf fontId="16" fillId="0" borderId="9" numFmtId="0" xfId="0" applyFont="1" applyBorder="1" applyAlignment="1">
      <alignment horizontal="center" vertical="center"/>
    </xf>
    <xf fontId="8" fillId="0" borderId="10" numFmtId="0" xfId="0" applyFont="1" applyBorder="1" applyAlignment="1">
      <alignment horizontal="center" vertical="center"/>
    </xf>
    <xf fontId="8" fillId="0" borderId="11" numFmtId="0" xfId="0" applyFont="1" applyBorder="1" applyAlignment="1">
      <alignment horizontal="center" vertical="center"/>
    </xf>
    <xf fontId="8" fillId="0" borderId="15" numFmtId="0" xfId="0" applyFont="1" applyBorder="1" applyAlignment="1">
      <alignment horizontal="center" vertical="center"/>
    </xf>
    <xf fontId="8" fillId="0" borderId="3" numFmtId="0" xfId="0" applyFont="1" applyBorder="1" applyAlignment="1">
      <alignment horizontal="center" vertical="center"/>
    </xf>
    <xf fontId="19" fillId="0" borderId="7" numFmtId="0" xfId="0" applyFont="1" applyBorder="1" applyAlignment="1">
      <alignment horizontal="center" vertical="center"/>
    </xf>
    <xf fontId="19" fillId="0" borderId="8" numFmtId="0" xfId="0" applyFont="1" applyBorder="1" applyAlignment="1">
      <alignment horizontal="center" vertical="center"/>
    </xf>
    <xf fontId="8" fillId="0" borderId="13" numFmtId="0" xfId="0" applyFont="1" applyBorder="1" applyAlignment="1">
      <alignment horizontal="center" vertical="center"/>
    </xf>
    <xf fontId="8" fillId="0" borderId="14" numFmtId="0" xfId="0" applyFont="1" applyBorder="1" applyAlignment="1">
      <alignment horizontal="center" vertical="center"/>
    </xf>
    <xf fontId="19" fillId="0" borderId="9" numFmtId="0" xfId="0" applyFont="1" applyBorder="1" applyAlignment="1">
      <alignment horizontal="center" vertical="center"/>
    </xf>
    <xf fontId="8" fillId="0" borderId="4" numFmtId="0" xfId="0" applyFont="1" applyBorder="1" applyAlignment="1">
      <alignment horizontal="center" vertical="center"/>
    </xf>
    <xf fontId="8" fillId="0" borderId="5" numFmtId="0" xfId="0" applyFont="1" applyBorder="1" applyAlignment="1">
      <alignment horizontal="center" vertical="center"/>
    </xf>
    <xf fontId="8" fillId="0" borderId="6" numFmtId="0" xfId="0" applyFont="1" applyBorder="1" applyAlignment="1">
      <alignment horizontal="center" vertical="center"/>
    </xf>
    <xf fontId="8" fillId="0" borderId="12" numFmtId="0" xfId="0" applyFont="1" applyBorder="1" applyAlignment="1">
      <alignment horizontal="center" vertical="center"/>
    </xf>
    <xf fontId="8" fillId="0" borderId="7" numFmtId="0" xfId="0" applyFont="1" applyBorder="1" applyAlignment="1">
      <alignment horizontal="left" vertical="center" wrapText="1"/>
    </xf>
    <xf fontId="8" fillId="0" borderId="8" numFmtId="0" xfId="0" applyFont="1" applyBorder="1" applyAlignment="1">
      <alignment horizontal="left" vertical="center" wrapText="1"/>
    </xf>
    <xf fontId="8" fillId="0" borderId="9" numFmtId="0" xfId="0" applyFont="1" applyBorder="1" applyAlignment="1">
      <alignment horizontal="left" vertical="center" wrapText="1"/>
    </xf>
    <xf fontId="8" fillId="13" borderId="1" numFmtId="0" xfId="0" applyFont="1" applyFill="1" applyBorder="1" applyAlignment="1">
      <alignment vertical="center" wrapText="1"/>
    </xf>
    <xf fontId="8" fillId="13" borderId="7" numFmtId="0" xfId="0" applyFont="1" applyFill="1" applyBorder="1" applyAlignment="1">
      <alignment horizontal="left" vertical="center" wrapText="1"/>
    </xf>
    <xf fontId="8" fillId="13" borderId="8" numFmtId="0" xfId="0" applyFont="1" applyFill="1" applyBorder="1" applyAlignment="1">
      <alignment horizontal="left" vertical="center" wrapText="1"/>
    </xf>
    <xf fontId="8" fillId="13" borderId="9" numFmtId="0" xfId="0" applyFont="1" applyFill="1" applyBorder="1" applyAlignment="1">
      <alignment horizontal="left" vertical="center" wrapText="1"/>
    </xf>
    <xf fontId="8" fillId="2" borderId="0" numFmtId="0" xfId="0" applyFont="1" applyFill="1"/>
    <xf fontId="0" fillId="2" borderId="0" numFmtId="0" xfId="0" applyFill="1"/>
    <xf fontId="60" fillId="0" borderId="1" numFmtId="0" xfId="0" applyFont="1" applyBorder="1" applyAlignment="1">
      <alignment horizontal="left" wrapText="1"/>
    </xf>
    <xf fontId="60" fillId="0" borderId="0" numFmtId="0" xfId="0" applyFont="1" applyAlignment="1">
      <alignment wrapText="1"/>
    </xf>
    <xf fontId="15" fillId="0" borderId="7" numFmtId="0" xfId="0" applyFont="1" applyBorder="1" applyAlignment="1">
      <alignment horizontal="center"/>
    </xf>
    <xf fontId="15" fillId="0" borderId="8" numFmtId="0" xfId="0" applyFont="1" applyBorder="1" applyAlignment="1">
      <alignment horizontal="center"/>
    </xf>
    <xf fontId="15" fillId="0" borderId="9" numFmtId="0" xfId="0" applyFont="1" applyBorder="1" applyAlignment="1">
      <alignment horizontal="center"/>
    </xf>
    <xf fontId="16" fillId="0" borderId="2" numFmtId="0" xfId="0" applyFont="1" applyBorder="1" applyAlignment="1">
      <alignment horizontal="right" vertical="center"/>
    </xf>
    <xf fontId="29" fillId="0" borderId="1" numFmtId="0" xfId="0" applyFont="1" applyBorder="1" applyAlignment="1">
      <alignment horizontal="center" vertical="center" wrapText="1"/>
    </xf>
    <xf fontId="60" fillId="0" borderId="1" numFmtId="0" xfId="0" applyFont="1" applyBorder="1" applyAlignment="1">
      <alignment horizontal="center" vertical="top" wrapText="1"/>
    </xf>
    <xf fontId="60" fillId="13" borderId="1" numFmtId="0" xfId="0" applyFont="1" applyFill="1" applyBorder="1" applyAlignment="1">
      <alignment horizontal="center" vertical="top" wrapText="1"/>
    </xf>
    <xf fontId="58" fillId="0" borderId="1" numFmtId="0" xfId="0" applyFont="1" applyBorder="1" applyAlignment="1">
      <alignment horizontal="left" wrapText="1"/>
    </xf>
    <xf fontId="8" fillId="0" borderId="27" numFmtId="0" xfId="0" applyFont="1" applyBorder="1" applyAlignment="1">
      <alignment horizontal="left" wrapText="1"/>
    </xf>
    <xf fontId="8" fillId="0" borderId="27" numFmtId="0" xfId="0" applyFont="1" applyBorder="1" applyAlignment="1">
      <alignment horizontal="center" vertical="center"/>
    </xf>
    <xf fontId="8" fillId="0" borderId="43" numFmtId="0" xfId="0" applyFont="1" applyBorder="1" applyAlignment="1">
      <alignment horizontal="center" vertical="center"/>
    </xf>
    <xf fontId="8" fillId="0" borderId="44" numFmtId="0" xfId="0" applyFont="1" applyBorder="1" applyAlignment="1">
      <alignment horizontal="center" vertical="center"/>
    </xf>
    <xf fontId="58" fillId="0" borderId="27" numFmtId="0" xfId="0" applyFont="1" applyBorder="1" applyAlignment="1">
      <alignment horizontal="left" wrapText="1"/>
    </xf>
    <xf fontId="8" fillId="0" borderId="30" numFmtId="0" xfId="0" applyFont="1" applyBorder="1" applyAlignment="1">
      <alignment horizontal="left" wrapText="1"/>
    </xf>
    <xf fontId="29" fillId="0" borderId="30" numFmtId="0" xfId="0" applyFont="1" applyBorder="1" applyAlignment="1">
      <alignment horizontal="center" vertical="center" wrapText="1"/>
    </xf>
    <xf fontId="58" fillId="0" borderId="30" numFmtId="0" xfId="0" applyFont="1" applyBorder="1" applyAlignment="1">
      <alignment horizontal="left" wrapText="1"/>
    </xf>
    <xf fontId="18" fillId="0" borderId="27" numFmtId="0" xfId="0" applyFont="1" applyBorder="1" applyAlignment="1">
      <alignment horizontal="center" vertical="center"/>
    </xf>
    <xf fontId="60" fillId="0" borderId="30" numFmtId="0" xfId="0" applyFont="1" applyBorder="1" applyAlignment="1">
      <alignment horizontal="center" vertical="center"/>
    </xf>
    <xf fontId="58" fillId="0" borderId="30" numFmtId="0" xfId="0" applyFont="1" applyBorder="1" applyAlignment="1">
      <alignment wrapText="1"/>
    </xf>
    <xf fontId="58" fillId="0" borderId="27" numFmtId="0" xfId="0" applyFont="1" applyBorder="1" applyAlignment="1">
      <alignment wrapText="1"/>
    </xf>
    <xf fontId="8" fillId="0" borderId="4" numFmtId="0" xfId="0" applyFont="1" applyBorder="1" applyAlignment="1">
      <alignment wrapText="1"/>
    </xf>
    <xf fontId="58" fillId="0" borderId="4" numFmtId="0" xfId="0" applyFont="1" applyBorder="1" applyAlignment="1">
      <alignment wrapText="1"/>
    </xf>
    <xf fontId="58" fillId="0" borderId="0" numFmtId="0" xfId="0" applyFont="1" applyAlignment="1">
      <alignment wrapText="1"/>
    </xf>
    <xf fontId="11" fillId="14" borderId="0" numFmtId="0" xfId="0" applyFont="1" applyFill="1"/>
    <xf fontId="19" fillId="14" borderId="0" numFmtId="0" xfId="0" applyFont="1" applyFill="1" applyAlignment="1">
      <alignment horizontal="right" vertical="center"/>
    </xf>
    <xf fontId="16" fillId="0" borderId="1" numFmtId="0" xfId="0" applyFont="1" applyBorder="1" applyAlignment="1">
      <alignment horizontal="center" vertical="center"/>
    </xf>
    <xf fontId="8" fillId="0" borderId="1" numFmtId="0" xfId="0" applyFont="1" applyBorder="1" applyAlignment="1">
      <alignment vertical="center"/>
    </xf>
    <xf fontId="8" fillId="0" borderId="0" numFmtId="1" xfId="0" applyNumberFormat="1" applyFont="1" applyAlignment="1">
      <alignment horizontal="center" vertical="center"/>
    </xf>
    <xf fontId="9" fillId="0" borderId="0" numFmtId="2" xfId="4" applyNumberFormat="1" applyFont="1" applyAlignment="1">
      <alignment horizontal="right" vertical="center"/>
    </xf>
    <xf fontId="8" fillId="0" borderId="8" numFmtId="0" xfId="0" applyFont="1" applyBorder="1" applyAlignment="1">
      <alignment horizontal="center"/>
    </xf>
    <xf fontId="48" fillId="0" borderId="1" numFmtId="0" xfId="0" applyFont="1" applyBorder="1" applyAlignment="1">
      <alignment horizontal="left" wrapText="1"/>
    </xf>
    <xf fontId="48" fillId="0" borderId="1" numFmtId="0" xfId="0" applyFont="1" applyBorder="1" applyAlignment="1">
      <alignment horizontal="left"/>
    </xf>
    <xf fontId="8" fillId="0" borderId="0" numFmtId="0" xfId="0" applyFont="1" applyAlignment="1">
      <alignment horizontal="left" wrapText="1"/>
    </xf>
    <xf fontId="18" fillId="0" borderId="2" numFmtId="0" xfId="0" applyFont="1" applyBorder="1" applyAlignment="1">
      <alignment horizontal="left" vertical="center" wrapText="1"/>
    </xf>
    <xf fontId="8" fillId="0" borderId="10" numFmtId="0" xfId="0" applyFont="1" applyBorder="1" applyAlignment="1">
      <alignment horizontal="center" vertical="center" wrapText="1"/>
    </xf>
    <xf fontId="8" fillId="0" borderId="15" numFmtId="0" xfId="0" applyFont="1" applyBorder="1" applyAlignment="1">
      <alignment horizontal="center" vertical="center" wrapText="1"/>
    </xf>
    <xf fontId="8" fillId="0" borderId="1" numFmtId="0" xfId="0" applyFont="1" applyBorder="1" applyAlignment="1">
      <alignment horizontal="right" vertical="center"/>
    </xf>
    <xf fontId="18" fillId="0" borderId="3" numFmtId="0" xfId="0" applyFont="1" applyBorder="1" applyAlignment="1">
      <alignment horizontal="left" vertical="center" wrapText="1"/>
    </xf>
    <xf fontId="16" fillId="0" borderId="0" numFmtId="0" xfId="0" applyFont="1" applyAlignment="1">
      <alignment vertical="center"/>
    </xf>
    <xf fontId="9" fillId="0" borderId="1" numFmtId="0" xfId="0" applyFont="1" applyBorder="1" applyAlignment="1">
      <alignment vertical="center"/>
    </xf>
    <xf fontId="8" fillId="0" borderId="27" numFmtId="0" xfId="0" applyFont="1" applyBorder="1" applyAlignment="1">
      <alignment horizontal="left" vertical="center" wrapText="1"/>
    </xf>
    <xf fontId="16" fillId="0" borderId="27" numFmtId="0" xfId="0" applyFont="1" applyBorder="1" applyAlignment="1">
      <alignment horizontal="center" vertical="center"/>
    </xf>
    <xf fontId="8" fillId="0" borderId="13" numFmtId="0" xfId="0" applyFont="1" applyBorder="1" applyAlignment="1">
      <alignment vertical="center"/>
    </xf>
    <xf fontId="18" fillId="0" borderId="0" numFmtId="0" xfId="0" applyFont="1" applyAlignment="1">
      <alignment horizontal="center" vertical="center"/>
    </xf>
    <xf fontId="18" fillId="0" borderId="0" numFmtId="1" xfId="0" applyNumberFormat="1" applyFont="1"/>
    <xf fontId="30" fillId="0" borderId="0" numFmtId="0" xfId="0" applyFont="1" applyAlignment="1">
      <alignment horizontal="left" vertical="top" wrapText="1"/>
    </xf>
    <xf fontId="30" fillId="0" borderId="0" numFmtId="0" xfId="0" applyFont="1" applyAlignment="1">
      <alignment horizontal="left" vertical="top"/>
    </xf>
    <xf fontId="9" fillId="0" borderId="1" numFmtId="0" xfId="0" applyFont="1" applyBorder="1" applyAlignment="1">
      <alignment horizontal="center" vertical="center"/>
    </xf>
    <xf fontId="8" fillId="0" borderId="8" numFmtId="0" xfId="0" applyFont="1" applyBorder="1" applyAlignment="1">
      <alignment horizontal="center" vertical="center" wrapText="1"/>
    </xf>
    <xf fontId="16" fillId="0" borderId="13" numFmtId="0" xfId="0" applyFont="1" applyBorder="1" applyAlignment="1">
      <alignment horizontal="center" vertical="center"/>
    </xf>
    <xf fontId="16" fillId="0" borderId="0" numFmtId="0" xfId="0" applyFont="1" applyAlignment="1">
      <alignment horizontal="center" vertical="center"/>
    </xf>
    <xf fontId="16" fillId="0" borderId="13" numFmtId="0" xfId="0" applyFont="1" applyBorder="1" applyAlignment="1">
      <alignment vertical="center"/>
    </xf>
    <xf fontId="18" fillId="0" borderId="0" numFmtId="2" xfId="0" applyNumberFormat="1" applyFont="1"/>
    <xf fontId="9" fillId="0" borderId="0" numFmtId="0" xfId="0" applyFont="1" applyAlignment="1">
      <alignment vertical="center"/>
    </xf>
    <xf fontId="8" fillId="0" borderId="0" numFmtId="162" xfId="0" applyNumberFormat="1" applyFont="1" applyAlignment="1">
      <alignment horizontal="center" vertical="center"/>
    </xf>
    <xf fontId="8" fillId="0" borderId="1" numFmtId="0" xfId="0" applyFont="1" applyBorder="1" applyAlignment="1">
      <alignment horizontal="left"/>
    </xf>
    <xf fontId="67" fillId="0" borderId="0" numFmtId="0" xfId="0" applyFont="1" applyAlignment="1">
      <alignment horizontal="left" vertical="top"/>
    </xf>
    <xf fontId="8" fillId="0" borderId="8" numFmtId="0" xfId="0" applyFont="1" applyBorder="1" applyAlignment="1">
      <alignment horizontal="center" vertical="center"/>
    </xf>
    <xf fontId="64" fillId="2" borderId="11" numFmtId="0" xfId="0" applyFont="1" applyFill="1" applyBorder="1" applyAlignment="1">
      <alignment horizontal="left" vertical="center" wrapText="1"/>
    </xf>
    <xf fontId="65" fillId="0" borderId="0" numFmtId="0" xfId="0" applyFont="1"/>
    <xf fontId="8" fillId="0" borderId="17" numFmtId="0" xfId="0" applyFont="1" applyBorder="1" applyAlignment="1">
      <alignment horizontal="center" vertical="center" wrapText="1"/>
    </xf>
    <xf fontId="16" fillId="0" borderId="17" numFmtId="0" xfId="0" applyFont="1" applyBorder="1" applyAlignment="1">
      <alignment horizontal="center" vertical="center" wrapText="1"/>
    </xf>
    <xf fontId="8" fillId="2" borderId="17" numFmtId="0" xfId="0" applyFont="1" applyFill="1" applyBorder="1" applyAlignment="1">
      <alignment horizontal="center" vertical="center"/>
    </xf>
    <xf fontId="8" fillId="0" borderId="17" numFmtId="0" xfId="0" applyFont="1" applyBorder="1" applyAlignment="1">
      <alignment horizontal="center" vertical="center"/>
    </xf>
    <xf fontId="8" fillId="13" borderId="17" numFmtId="0" xfId="0" applyFont="1" applyFill="1" applyBorder="1" applyAlignment="1">
      <alignment horizontal="center" vertical="center"/>
    </xf>
    <xf fontId="16" fillId="0" borderId="39" numFmtId="0" xfId="0" applyFont="1" applyBorder="1" applyAlignment="1">
      <alignment horizontal="center" vertical="center" wrapText="1"/>
    </xf>
    <xf fontId="8" fillId="0" borderId="39" numFmtId="0" xfId="0" applyFont="1" applyBorder="1" applyAlignment="1">
      <alignment horizontal="center" vertical="center"/>
    </xf>
    <xf fontId="8" fillId="2" borderId="39" numFmtId="0" xfId="0" applyFont="1" applyFill="1" applyBorder="1" applyAlignment="1">
      <alignment horizontal="center" vertical="center"/>
    </xf>
    <xf fontId="8" fillId="13" borderId="39" numFmtId="0" xfId="0" applyFont="1" applyFill="1" applyBorder="1" applyAlignment="1">
      <alignment horizontal="center" vertical="center"/>
    </xf>
    <xf fontId="16" fillId="0" borderId="4" numFmtId="0" xfId="8" applyFont="1" applyBorder="1" applyAlignment="1">
      <alignment horizontal="center" vertical="center" wrapText="1"/>
    </xf>
    <xf fontId="16" fillId="0" borderId="1" numFmtId="0" xfId="8" applyFont="1" applyBorder="1" applyAlignment="1">
      <alignment horizontal="center" vertical="center" wrapText="1"/>
    </xf>
    <xf fontId="28" fillId="0" borderId="0" numFmtId="0" xfId="0" applyFont="1" applyAlignment="1">
      <alignment horizontal="center" vertical="center"/>
    </xf>
    <xf fontId="28" fillId="0" borderId="0" numFmtId="2" xfId="0" applyNumberFormat="1" applyFont="1"/>
    <xf fontId="8" fillId="0" borderId="0" numFmtId="0" xfId="0" applyFont="1" applyAlignment="1">
      <alignment horizontal="center"/>
    </xf>
    <xf fontId="15" fillId="0" borderId="1" numFmtId="0" xfId="0" applyFont="1" applyBorder="1"/>
    <xf fontId="12" fillId="0" borderId="0" numFmtId="0" xfId="0" applyFont="1" applyAlignment="1">
      <alignment horizontal="center" vertical="center"/>
    </xf>
    <xf fontId="68" fillId="0" borderId="0" numFmtId="0" xfId="0" applyFont="1" applyAlignment="1">
      <alignment horizontal="left" vertical="center"/>
    </xf>
    <xf fontId="69" fillId="0" borderId="0" numFmtId="0" xfId="0" applyFont="1"/>
    <xf fontId="9" fillId="0" borderId="0" numFmtId="0" xfId="14" applyFont="1"/>
    <xf fontId="69" fillId="0" borderId="0" numFmtId="0" xfId="14" applyFont="1"/>
    <xf fontId="10" fillId="0" borderId="0" numFmtId="0" xfId="14" applyFont="1"/>
    <xf fontId="0" fillId="0" borderId="0" numFmtId="2" xfId="0" applyNumberFormat="1" applyAlignment="1">
      <alignment horizontal="left" vertical="center"/>
    </xf>
    <xf fontId="56" fillId="0" borderId="0" numFmtId="0" xfId="17" applyFont="1" applyAlignment="1">
      <alignment vertical="center"/>
    </xf>
    <xf fontId="45" fillId="0" borderId="0" numFmtId="0" xfId="0" applyFont="1" applyAlignment="1">
      <alignment horizontal="center" vertical="top" wrapText="1"/>
    </xf>
    <xf fontId="70" fillId="0" borderId="16" numFmtId="0" xfId="0" applyFont="1" applyBorder="1" applyAlignment="1">
      <alignment horizontal="center" vertical="top" wrapText="1"/>
    </xf>
    <xf fontId="45" fillId="0" borderId="17" numFmtId="0" xfId="0" applyFont="1" applyBorder="1" applyAlignment="1">
      <alignment horizontal="center" vertical="top"/>
    </xf>
    <xf fontId="45" fillId="0" borderId="17" numFmtId="0" xfId="0" applyFont="1" applyBorder="1" applyAlignment="1">
      <alignment horizontal="center" vertical="top" wrapText="1"/>
    </xf>
    <xf fontId="70" fillId="0" borderId="18" numFmtId="0" xfId="0" applyFont="1" applyBorder="1" applyAlignment="1">
      <alignment horizontal="center" vertical="top" wrapText="1"/>
    </xf>
    <xf fontId="71" fillId="0" borderId="0" numFmtId="0" xfId="0" applyFont="1" applyAlignment="1">
      <alignment horizontal="center" vertical="top" wrapText="1"/>
    </xf>
    <xf fontId="68" fillId="0" borderId="0" numFmtId="0" xfId="0" applyFont="1" applyAlignment="1">
      <alignment horizontal="left" vertical="center" wrapText="1"/>
    </xf>
    <xf fontId="72" fillId="0" borderId="45" numFmtId="0" xfId="0" applyFont="1" applyBorder="1" applyAlignment="1">
      <alignment horizontal="left" vertical="center" wrapText="1"/>
    </xf>
    <xf fontId="72" fillId="0" borderId="46" numFmtId="0" xfId="0" applyFont="1" applyBorder="1" applyAlignment="1">
      <alignment horizontal="left" vertical="center" wrapText="1"/>
    </xf>
    <xf fontId="72" fillId="0" borderId="47" numFmtId="0" xfId="0" applyFont="1" applyBorder="1" applyAlignment="1">
      <alignment horizontal="left" vertical="center" wrapText="1"/>
    </xf>
    <xf fontId="35" fillId="0" borderId="24" numFmtId="0" xfId="0" applyFont="1" applyBorder="1" applyAlignment="1">
      <alignment horizontal="right" vertical="center" wrapText="1"/>
    </xf>
    <xf fontId="35" fillId="0" borderId="1" numFmtId="0" xfId="0" applyFont="1" applyBorder="1" applyAlignment="1">
      <alignment horizontal="right" vertical="center" wrapText="1"/>
    </xf>
    <xf fontId="35" fillId="0" borderId="25" numFmtId="0" xfId="0" applyFont="1" applyBorder="1" applyAlignment="1">
      <alignment horizontal="right" vertical="center" wrapText="1"/>
    </xf>
    <xf fontId="11" fillId="0" borderId="22" numFmtId="0" xfId="0" applyFont="1" applyBorder="1" applyAlignment="1">
      <alignment horizontal="center" vertical="center" wrapText="1"/>
    </xf>
    <xf fontId="8" fillId="0" borderId="4" numFmtId="0" xfId="0" applyFont="1" applyBorder="1" applyAlignment="1">
      <alignment vertical="center"/>
    </xf>
    <xf fontId="8" fillId="0" borderId="32" numFmtId="0" xfId="0" applyFont="1" applyBorder="1" applyAlignment="1">
      <alignment horizontal="center" vertical="center" wrapText="1"/>
    </xf>
    <xf fontId="8" fillId="0" borderId="4" numFmtId="1" xfId="0" applyNumberFormat="1" applyFont="1" applyBorder="1" applyAlignment="1">
      <alignment horizontal="left" vertical="center"/>
    </xf>
    <xf fontId="11" fillId="0" borderId="26" numFmtId="0" xfId="0" applyFont="1" applyBorder="1" applyAlignment="1">
      <alignment horizontal="center" vertical="center" wrapText="1"/>
    </xf>
    <xf fontId="8" fillId="0" borderId="39" numFmtId="0" xfId="0" applyFont="1" applyBorder="1" applyAlignment="1">
      <alignment vertical="center"/>
    </xf>
    <xf fontId="8" fillId="0" borderId="36" numFmtId="0" xfId="0" applyFont="1" applyBorder="1" applyAlignment="1">
      <alignment horizontal="center" vertical="center" wrapText="1"/>
    </xf>
    <xf fontId="8" fillId="0" borderId="27" numFmtId="1" xfId="0" applyNumberFormat="1" applyFont="1" applyBorder="1" applyAlignment="1">
      <alignment horizontal="left" vertical="center"/>
    </xf>
    <xf fontId="73" fillId="0" borderId="19" numFmtId="0" xfId="0" applyFont="1" applyBorder="1" applyAlignment="1">
      <alignment horizontal="left" vertical="center" wrapText="1"/>
    </xf>
    <xf fontId="73" fillId="0" borderId="20" numFmtId="0" xfId="0" applyFont="1" applyBorder="1" applyAlignment="1">
      <alignment horizontal="left" vertical="center" wrapText="1"/>
    </xf>
    <xf fontId="73" fillId="0" borderId="21" numFmtId="0" xfId="0" applyFont="1" applyBorder="1" applyAlignment="1">
      <alignment horizontal="left" vertical="center" wrapText="1"/>
    </xf>
    <xf fontId="11" fillId="0" borderId="29" numFmtId="0" xfId="0" applyFont="1" applyBorder="1" applyAlignment="1">
      <alignment horizontal="center" vertical="center"/>
    </xf>
    <xf fontId="8" fillId="0" borderId="40" numFmtId="0" xfId="0" applyFont="1" applyBorder="1" applyAlignment="1">
      <alignment horizontal="center" vertical="center"/>
    </xf>
    <xf fontId="8" fillId="0" borderId="30" numFmtId="0" xfId="0" applyFont="1" applyBorder="1" applyAlignment="1">
      <alignment horizontal="left" vertical="center"/>
    </xf>
    <xf fontId="8" fillId="0" borderId="35" numFmtId="0" xfId="0" applyFont="1" applyBorder="1" applyAlignment="1">
      <alignment horizontal="center" vertical="center" wrapText="1"/>
    </xf>
    <xf fontId="11" fillId="0" borderId="24" numFmtId="0" xfId="0" applyFont="1" applyBorder="1" applyAlignment="1">
      <alignment horizontal="center" vertical="center" wrapText="1"/>
    </xf>
    <xf fontId="8" fillId="0" borderId="1" numFmtId="1" xfId="0" applyNumberFormat="1" applyFont="1" applyBorder="1" applyAlignment="1">
      <alignment horizontal="left" vertical="center"/>
    </xf>
    <xf fontId="11" fillId="0" borderId="24" numFmtId="0" xfId="0" applyFont="1" applyBorder="1" applyAlignment="1">
      <alignment horizontal="center" vertical="center"/>
    </xf>
    <xf fontId="8" fillId="0" borderId="1" numFmtId="0" xfId="0" applyFont="1" applyBorder="1" applyAlignment="1">
      <alignment horizontal="left" vertical="center"/>
    </xf>
    <xf fontId="11" fillId="0" borderId="33" numFmtId="0" xfId="0" applyFont="1" applyBorder="1" applyAlignment="1">
      <alignment horizontal="center" vertical="center" wrapText="1"/>
    </xf>
    <xf fontId="8" fillId="0" borderId="2" numFmtId="0" xfId="17" applyFont="1" applyBorder="1" applyAlignment="1">
      <alignment wrapText="1"/>
    </xf>
    <xf fontId="8" fillId="0" borderId="2" numFmtId="1" xfId="0" applyNumberFormat="1" applyFont="1" applyBorder="1" applyAlignment="1">
      <alignment horizontal="left" vertical="center"/>
    </xf>
    <xf fontId="72" fillId="0" borderId="19" numFmtId="0" xfId="0" applyFont="1" applyBorder="1" applyAlignment="1">
      <alignment horizontal="left" vertical="center" wrapText="1"/>
    </xf>
    <xf fontId="72" fillId="0" borderId="20" numFmtId="0" xfId="0" applyFont="1" applyBorder="1" applyAlignment="1">
      <alignment horizontal="left" vertical="center" wrapText="1"/>
    </xf>
    <xf fontId="72" fillId="0" borderId="21" numFmtId="0" xfId="0" applyFont="1" applyBorder="1" applyAlignment="1">
      <alignment horizontal="left" vertical="center" wrapText="1"/>
    </xf>
    <xf fontId="8" fillId="0" borderId="29" numFmtId="0" xfId="0" applyFont="1" applyBorder="1" applyAlignment="1">
      <alignment horizontal="center" vertical="center" wrapText="1"/>
    </xf>
    <xf fontId="8" fillId="0" borderId="30" numFmtId="0" xfId="17" applyFont="1" applyBorder="1" applyAlignment="1">
      <alignment horizontal="left" vertical="center" wrapText="1"/>
    </xf>
    <xf fontId="8" fillId="0" borderId="30" numFmtId="1" xfId="0" applyNumberFormat="1" applyFont="1" applyBorder="1" applyAlignment="1">
      <alignment horizontal="left" vertical="center"/>
    </xf>
    <xf fontId="8" fillId="0" borderId="24" numFmtId="0" xfId="0" applyFont="1" applyBorder="1" applyAlignment="1">
      <alignment horizontal="center" vertical="center" wrapText="1"/>
    </xf>
    <xf fontId="8" fillId="13" borderId="1" numFmtId="1" xfId="0" applyNumberFormat="1" applyFont="1" applyFill="1" applyBorder="1" applyAlignment="1">
      <alignment horizontal="left" vertical="center"/>
    </xf>
    <xf fontId="8" fillId="0" borderId="24" numFmtId="0" xfId="0" applyFont="1" applyBorder="1" applyAlignment="1">
      <alignment horizontal="center" vertical="center"/>
    </xf>
    <xf fontId="8" fillId="0" borderId="2" numFmtId="0" xfId="0" applyFont="1" applyBorder="1" applyAlignment="1">
      <alignment horizontal="left" vertical="center"/>
    </xf>
    <xf fontId="8" fillId="0" borderId="26" numFmtId="0" xfId="0" applyFont="1" applyBorder="1" applyAlignment="1">
      <alignment horizontal="center" vertical="center" wrapText="1"/>
    </xf>
    <xf fontId="8" fillId="0" borderId="27" numFmtId="0" xfId="0" applyFont="1" applyBorder="1" applyAlignment="1">
      <alignment horizontal="left" vertical="center"/>
    </xf>
    <xf fontId="8" fillId="13" borderId="27" numFmtId="1" xfId="0" applyNumberFormat="1" applyFont="1" applyFill="1" applyBorder="1" applyAlignment="1">
      <alignment horizontal="left" vertical="center"/>
    </xf>
    <xf fontId="68" fillId="0" borderId="48" numFmtId="0" xfId="0" applyFont="1" applyBorder="1" applyAlignment="1">
      <alignment horizontal="center" vertical="center" wrapText="1"/>
    </xf>
    <xf fontId="68" fillId="0" borderId="0" numFmtId="0" xfId="0" applyFont="1" applyAlignment="1">
      <alignment horizontal="center" vertical="center" wrapText="1"/>
    </xf>
    <xf fontId="0" fillId="0" borderId="40" numFmtId="0" xfId="0" applyBorder="1" applyAlignment="1">
      <alignment horizontal="center" vertical="center"/>
    </xf>
    <xf fontId="0" fillId="0" borderId="35" numFmtId="0" xfId="0" applyBorder="1" applyAlignment="1">
      <alignment horizontal="center" vertical="center" wrapText="1"/>
    </xf>
    <xf fontId="12" fillId="0" borderId="24" numFmtId="0" xfId="0" applyFont="1" applyBorder="1" applyAlignment="1">
      <alignment horizontal="center" vertical="center" wrapText="1"/>
    </xf>
    <xf fontId="0" fillId="0" borderId="32" numFmtId="0" xfId="0" applyBorder="1" applyAlignment="1">
      <alignment horizontal="center" vertical="center" wrapText="1"/>
    </xf>
    <xf fontId="8" fillId="13" borderId="1" numFmtId="0" xfId="17" applyFont="1" applyFill="1" applyBorder="1" applyAlignment="1">
      <alignment horizontal="left" vertical="center" wrapText="1"/>
    </xf>
    <xf fontId="74" fillId="15" borderId="1" numFmtId="0" xfId="17" applyFont="1" applyFill="1" applyBorder="1" applyAlignment="1">
      <alignment horizontal="left" vertical="center" wrapText="1"/>
    </xf>
    <xf fontId="74" fillId="0" borderId="0" numFmtId="0" xfId="17" applyFont="1" applyAlignment="1">
      <alignment horizontal="left" vertical="center"/>
    </xf>
    <xf fontId="0" fillId="0" borderId="39" numFmtId="0" xfId="0" applyBorder="1" applyAlignment="1">
      <alignment horizontal="center" vertical="center"/>
    </xf>
    <xf fontId="0" fillId="0" borderId="36" numFmtId="0" xfId="0" applyBorder="1" applyAlignment="1">
      <alignment horizontal="center" vertical="center" wrapText="1"/>
    </xf>
    <xf fontId="28" fillId="0" borderId="5" numFmtId="0" xfId="0" applyFont="1" applyBorder="1" applyAlignment="1">
      <alignment horizontal="left" vertical="center"/>
    </xf>
    <xf fontId="8" fillId="0" borderId="7" numFmtId="1" xfId="0" applyNumberFormat="1" applyFont="1" applyBorder="1" applyAlignment="1">
      <alignment horizontal="left" vertical="center"/>
    </xf>
    <xf fontId="8" fillId="0" borderId="43" numFmtId="1" xfId="0" applyNumberFormat="1" applyFont="1" applyBorder="1" applyAlignment="1">
      <alignment horizontal="left" vertical="center"/>
    </xf>
    <xf fontId="12" fillId="0" borderId="22" numFmtId="0" xfId="0" applyFont="1" applyBorder="1" applyAlignment="1">
      <alignment horizontal="center" vertical="center"/>
    </xf>
    <xf fontId="8" fillId="0" borderId="5" numFmtId="0" xfId="0" applyFont="1" applyBorder="1" applyAlignment="1">
      <alignment horizontal="left" vertical="center"/>
    </xf>
    <xf fontId="12" fillId="0" borderId="24" numFmtId="0" xfId="0" applyFont="1" applyBorder="1" applyAlignment="1">
      <alignment horizontal="center" vertical="center"/>
    </xf>
    <xf fontId="12" fillId="0" borderId="26" numFmtId="0" xfId="0" applyFont="1" applyBorder="1" applyAlignment="1">
      <alignment horizontal="center" vertical="center"/>
    </xf>
    <xf fontId="12" fillId="0" borderId="29" numFmtId="0" xfId="0" applyFont="1" applyBorder="1" applyAlignment="1">
      <alignment horizontal="center" vertical="center"/>
    </xf>
    <xf fontId="12" fillId="0" borderId="33" numFmtId="0" xfId="0" applyFont="1" applyBorder="1" applyAlignment="1">
      <alignment horizontal="center" vertical="center"/>
    </xf>
    <xf fontId="0" fillId="0" borderId="34" numFmtId="0" xfId="0" applyBorder="1" applyAlignment="1">
      <alignment horizontal="center" vertical="center" wrapText="1"/>
    </xf>
    <xf fontId="0" fillId="0" borderId="2" numFmtId="0" xfId="0" applyBorder="1" applyAlignment="1">
      <alignment horizontal="center" vertical="center" wrapText="1"/>
    </xf>
    <xf fontId="16" fillId="0" borderId="1" numFmtId="161" xfId="0" applyNumberFormat="1" applyFont="1" applyBorder="1" applyAlignment="1">
      <alignment horizontal="left" vertical="center" wrapText="1"/>
    </xf>
    <xf fontId="0" fillId="0" borderId="3" numFmtId="0" xfId="0" applyBorder="1" applyAlignment="1">
      <alignment horizontal="center" vertical="center" wrapText="1"/>
    </xf>
    <xf fontId="12" fillId="0" borderId="1" numFmtId="0" xfId="0" applyFont="1" applyBorder="1" applyAlignment="1">
      <alignment horizontal="center" vertical="center" wrapText="1"/>
    </xf>
    <xf fontId="8" fillId="13" borderId="1" numFmtId="3" xfId="17" applyNumberFormat="1" applyFont="1" applyFill="1" applyBorder="1" applyAlignment="1">
      <alignment horizontal="left" vertical="center" wrapText="1"/>
    </xf>
    <xf fontId="0" fillId="0" borderId="27" numFmtId="1" xfId="0" applyNumberFormat="1" applyBorder="1" applyAlignment="1">
      <alignment horizontal="left" vertical="center"/>
    </xf>
    <xf fontId="8" fillId="13" borderId="27" numFmtId="3" xfId="17" applyNumberFormat="1" applyFont="1" applyFill="1" applyBorder="1" applyAlignment="1">
      <alignment horizontal="left" vertical="center" wrapText="1"/>
    </xf>
    <xf fontId="12" fillId="0" borderId="22" numFmtId="0" xfId="0" applyFont="1" applyBorder="1" applyAlignment="1">
      <alignment horizontal="center" vertical="center" wrapText="1"/>
    </xf>
    <xf fontId="0" fillId="0" borderId="39" numFmtId="0" xfId="0" applyBorder="1" applyAlignment="1">
      <alignment horizontal="center" vertical="center" wrapText="1"/>
    </xf>
    <xf fontId="12" fillId="0" borderId="29" numFmtId="0" xfId="0" applyFont="1" applyBorder="1" applyAlignment="1">
      <alignment horizontal="center" vertical="center" wrapText="1"/>
    </xf>
    <xf fontId="35" fillId="0" borderId="1" numFmtId="0" xfId="0" applyFont="1" applyBorder="1" applyAlignment="1">
      <alignment horizontal="left" vertical="center"/>
    </xf>
    <xf fontId="8" fillId="0" borderId="2" numFmtId="0" xfId="17" applyFont="1" applyBorder="1" applyAlignment="1">
      <alignment horizontal="center" vertical="center" wrapText="1"/>
    </xf>
    <xf fontId="8" fillId="0" borderId="3" numFmtId="0" xfId="17" applyFont="1" applyBorder="1" applyAlignment="1">
      <alignment horizontal="center" vertical="center" wrapText="1"/>
    </xf>
    <xf fontId="8" fillId="0" borderId="4" numFmtId="0" xfId="17" applyFont="1" applyBorder="1" applyAlignment="1">
      <alignment horizontal="center" vertical="center" wrapText="1"/>
    </xf>
    <xf fontId="75" fillId="0" borderId="22" numFmtId="0" xfId="0" applyFont="1" applyBorder="1" applyAlignment="1">
      <alignment horizontal="center" vertical="center"/>
    </xf>
    <xf fontId="76" fillId="0" borderId="3" numFmtId="0" xfId="0" applyFont="1" applyBorder="1" applyAlignment="1">
      <alignment horizontal="center" vertical="center"/>
    </xf>
    <xf fontId="76" fillId="0" borderId="4" numFmtId="0" xfId="0" applyFont="1" applyBorder="1" applyAlignment="1">
      <alignment horizontal="left" vertical="center"/>
    </xf>
    <xf fontId="8" fillId="0" borderId="4" numFmtId="0" xfId="0" applyFont="1" applyBorder="1" applyAlignment="1">
      <alignment horizontal="left" vertical="center"/>
    </xf>
    <xf fontId="8" fillId="0" borderId="1" numFmtId="161" xfId="17" applyNumberFormat="1" applyFont="1" applyBorder="1" applyAlignment="1">
      <alignment horizontal="left" vertical="center" wrapText="1"/>
    </xf>
    <xf fontId="28" fillId="0" borderId="0" numFmtId="0" xfId="0" applyFont="1" applyAlignment="1">
      <alignment horizontal="left" vertical="center"/>
    </xf>
    <xf fontId="0" fillId="0" borderId="40" numFmtId="0" xfId="0" applyBorder="1" applyAlignment="1">
      <alignment horizontal="center" vertical="center" wrapText="1"/>
    </xf>
    <xf fontId="8" fillId="0" borderId="35" numFmtId="0" xfId="17" applyFont="1" applyBorder="1" applyAlignment="1">
      <alignment horizontal="center" vertical="center" wrapText="1"/>
    </xf>
    <xf fontId="16" fillId="0" borderId="30" numFmtId="0" xfId="0" applyFont="1" applyBorder="1" applyAlignment="1">
      <alignment horizontal="left" vertical="center" wrapText="1"/>
    </xf>
    <xf fontId="16" fillId="0" borderId="4" numFmtId="161" xfId="0" applyNumberFormat="1" applyFont="1" applyBorder="1" applyAlignment="1">
      <alignment horizontal="left" vertical="center" wrapText="1"/>
    </xf>
    <xf fontId="8" fillId="13" borderId="4" numFmtId="3" xfId="17" applyNumberFormat="1" applyFont="1" applyFill="1" applyBorder="1" applyAlignment="1">
      <alignment horizontal="left" vertical="center" wrapText="1"/>
    </xf>
    <xf fontId="0" fillId="0" borderId="2" numFmtId="0" xfId="0" applyBorder="1" applyAlignment="1">
      <alignment horizontal="left" vertical="center"/>
    </xf>
    <xf fontId="8" fillId="0" borderId="36" numFmtId="0" xfId="17" applyFont="1" applyBorder="1" applyAlignment="1">
      <alignment horizontal="center" vertical="center" wrapText="1"/>
    </xf>
    <xf fontId="8" fillId="13" borderId="2" numFmtId="3" xfId="17" applyNumberFormat="1" applyFont="1" applyFill="1" applyBorder="1" applyAlignment="1">
      <alignment horizontal="left" vertical="center" wrapText="1"/>
    </xf>
    <xf fontId="8" fillId="0" borderId="31" numFmtId="0" xfId="17" applyFont="1" applyBorder="1" applyAlignment="1">
      <alignment horizontal="center" vertical="center" wrapText="1"/>
    </xf>
    <xf fontId="16" fillId="0" borderId="30" numFmtId="161" xfId="0" applyNumberFormat="1" applyFont="1" applyBorder="1" applyAlignment="1">
      <alignment horizontal="left" vertical="center" wrapText="1"/>
    </xf>
    <xf fontId="12" fillId="0" borderId="26" numFmtId="0" xfId="0" applyFont="1" applyBorder="1" applyAlignment="1">
      <alignment horizontal="center" vertical="center" wrapText="1"/>
    </xf>
    <xf fontId="74" fillId="16" borderId="1" numFmtId="0" xfId="17" applyFont="1" applyFill="1" applyBorder="1" applyAlignment="1">
      <alignment horizontal="left" vertical="center" wrapText="1"/>
    </xf>
    <xf fontId="35" fillId="17" borderId="30" numFmtId="0" xfId="0" applyFont="1" applyFill="1" applyBorder="1" applyAlignment="1">
      <alignment horizontal="left" vertical="center"/>
    </xf>
    <xf fontId="0" fillId="17" borderId="30" numFmtId="0" xfId="0" applyFill="1" applyBorder="1" applyAlignment="1">
      <alignment horizontal="left" vertical="center"/>
    </xf>
    <xf fontId="8" fillId="17" borderId="30" numFmtId="0" xfId="0" applyFont="1" applyFill="1" applyBorder="1" applyAlignment="1">
      <alignment horizontal="left" vertical="center"/>
    </xf>
    <xf fontId="11" fillId="17" borderId="1" numFmtId="0" xfId="17" applyFont="1" applyFill="1" applyBorder="1" applyAlignment="1">
      <alignment horizontal="left" vertical="center" wrapText="1"/>
    </xf>
    <xf fontId="8" fillId="17" borderId="1" numFmtId="1" xfId="0" applyNumberFormat="1" applyFont="1" applyFill="1" applyBorder="1" applyAlignment="1">
      <alignment horizontal="left" vertical="center"/>
    </xf>
    <xf fontId="11" fillId="17" borderId="27" numFmtId="0" xfId="17" applyFont="1" applyFill="1" applyBorder="1" applyAlignment="1">
      <alignment horizontal="left" vertical="center" wrapText="1"/>
    </xf>
    <xf fontId="8" fillId="17" borderId="27" numFmtId="1" xfId="0" applyNumberFormat="1" applyFont="1" applyFill="1" applyBorder="1" applyAlignment="1">
      <alignment horizontal="left" vertical="center"/>
    </xf>
    <xf fontId="77" fillId="0" borderId="0" numFmtId="0" xfId="0" applyFont="1" applyAlignment="1">
      <alignment horizontal="left" indent="2" vertical="center"/>
    </xf>
    <xf fontId="78" fillId="0" borderId="0" numFmtId="0" xfId="0" applyFont="1" applyAlignment="1">
      <alignment horizontal="left" indent="2" vertical="center"/>
    </xf>
    <xf fontId="12" fillId="0" borderId="31" numFmtId="0" xfId="0" applyFont="1" applyBorder="1" applyAlignment="1">
      <alignment horizontal="left" vertical="center" wrapText="1"/>
    </xf>
    <xf fontId="0" fillId="0" borderId="1" numFmtId="0" xfId="0" applyBorder="1" applyAlignment="1">
      <alignment horizontal="center" wrapText="1"/>
    </xf>
    <xf fontId="0" fillId="0" borderId="2" numFmtId="0" xfId="0" applyBorder="1" applyAlignment="1">
      <alignment horizontal="center" wrapText="1"/>
    </xf>
    <xf fontId="11" fillId="13" borderId="1" numFmtId="0" xfId="17" applyFont="1" applyFill="1" applyBorder="1" applyAlignment="1">
      <alignment horizontal="left" vertical="center" wrapText="1"/>
    </xf>
    <xf fontId="12" fillId="0" borderId="33" numFmtId="0" xfId="0" applyFont="1" applyBorder="1" applyAlignment="1">
      <alignment horizontal="center" vertical="center" wrapText="1"/>
    </xf>
    <xf fontId="11" fillId="13" borderId="2" numFmtId="0" xfId="17" applyFont="1" applyFill="1" applyBorder="1" applyAlignment="1">
      <alignment horizontal="left" vertical="center" wrapText="1"/>
    </xf>
    <xf fontId="8" fillId="13" borderId="2" numFmtId="1" xfId="0" applyNumberFormat="1" applyFont="1" applyFill="1" applyBorder="1" applyAlignment="1">
      <alignment horizontal="left" vertical="center"/>
    </xf>
    <xf fontId="0" fillId="0" borderId="27" numFmtId="0" xfId="0" applyBorder="1" applyAlignment="1">
      <alignment horizontal="center" wrapText="1"/>
    </xf>
    <xf fontId="35" fillId="13" borderId="30" numFmtId="0" xfId="0" applyFont="1" applyFill="1" applyBorder="1" applyAlignment="1">
      <alignment horizontal="left" vertical="center"/>
    </xf>
    <xf fontId="0" fillId="13" borderId="30" numFmtId="0" xfId="0" applyFill="1" applyBorder="1" applyAlignment="1">
      <alignment horizontal="left" vertical="center"/>
    </xf>
    <xf fontId="8" fillId="13" borderId="4" numFmtId="0" xfId="0" applyFont="1" applyFill="1" applyBorder="1" applyAlignment="1">
      <alignment horizontal="left" vertical="center"/>
    </xf>
    <xf fontId="11" fillId="13" borderId="27" numFmtId="0" xfId="17" applyFont="1" applyFill="1" applyBorder="1" applyAlignment="1">
      <alignment horizontal="left" vertical="center" wrapText="1"/>
    </xf>
    <xf fontId="8" fillId="0" borderId="0" numFmtId="0" xfId="0" applyFont="1" applyAlignment="1">
      <alignment horizontal="left" vertical="center"/>
    </xf>
    <xf fontId="8" fillId="0" borderId="0" numFmtId="2" xfId="0" applyNumberFormat="1" applyFont="1" applyAlignment="1">
      <alignment horizontal="left" vertical="center"/>
    </xf>
    <xf fontId="28" fillId="0" borderId="0" numFmtId="1" xfId="0" applyNumberFormat="1" applyFont="1" applyAlignment="1">
      <alignment horizontal="left" vertical="center"/>
    </xf>
    <xf fontId="8" fillId="13" borderId="1" numFmtId="0" xfId="0" applyFont="1" applyFill="1" applyBorder="1" applyAlignment="1">
      <alignment horizontal="left" vertical="center"/>
    </xf>
    <xf fontId="8" fillId="13" borderId="27" numFmtId="0" xfId="0" applyFont="1" applyFill="1" applyBorder="1" applyAlignment="1">
      <alignment horizontal="left" vertical="center"/>
    </xf>
    <xf fontId="11" fillId="0" borderId="35" numFmtId="0" xfId="0" applyFont="1" applyBorder="1" applyAlignment="1">
      <alignment horizontal="center" vertical="center" wrapText="1"/>
    </xf>
    <xf fontId="11" fillId="0" borderId="32" numFmtId="0" xfId="0" applyFont="1" applyBorder="1" applyAlignment="1">
      <alignment horizontal="center" vertical="center" wrapText="1"/>
    </xf>
    <xf fontId="11" fillId="0" borderId="36" numFmtId="0" xfId="0" applyFont="1" applyBorder="1" applyAlignment="1">
      <alignment horizontal="center" vertical="center" wrapText="1"/>
    </xf>
    <xf fontId="12" fillId="0" borderId="49" numFmtId="0" xfId="0" applyFont="1" applyBorder="1" applyAlignment="1">
      <alignment horizontal="center" vertical="center"/>
    </xf>
    <xf fontId="19" fillId="0" borderId="50" numFmtId="0" xfId="0" applyFont="1" applyBorder="1" applyAlignment="1">
      <alignment horizontal="left" vertical="center"/>
    </xf>
    <xf fontId="19" fillId="0" borderId="20" numFmtId="0" xfId="0" applyFont="1" applyBorder="1" applyAlignment="1">
      <alignment horizontal="left" vertical="center"/>
    </xf>
    <xf fontId="19" fillId="0" borderId="21" numFmtId="0" xfId="0" applyFont="1" applyBorder="1" applyAlignment="1">
      <alignment horizontal="left" vertical="center"/>
    </xf>
    <xf fontId="19" fillId="0" borderId="41" numFmtId="0" xfId="0" applyFont="1" applyBorder="1" applyAlignment="1">
      <alignment horizontal="left" vertical="center" wrapText="1"/>
    </xf>
    <xf fontId="19" fillId="0" borderId="51" numFmtId="0" xfId="0" applyFont="1" applyBorder="1" applyAlignment="1">
      <alignment horizontal="left" vertical="center" wrapText="1"/>
    </xf>
    <xf fontId="19" fillId="0" borderId="46" numFmtId="0" xfId="0" applyFont="1" applyBorder="1" applyAlignment="1">
      <alignment horizontal="left" vertical="center" wrapText="1"/>
    </xf>
    <xf fontId="19" fillId="0" borderId="42" numFmtId="0" xfId="0" applyFont="1" applyBorder="1" applyAlignment="1">
      <alignment horizontal="left" vertical="center" wrapText="1"/>
    </xf>
    <xf fontId="35" fillId="0" borderId="4" numFmtId="0" xfId="16" applyFont="1" applyBorder="1" applyAlignment="1">
      <alignment horizontal="left" vertical="center" wrapText="1"/>
    </xf>
    <xf fontId="11" fillId="0" borderId="33" numFmtId="0" xfId="0" applyFont="1" applyBorder="1" applyAlignment="1">
      <alignment horizontal="center" vertical="center"/>
    </xf>
    <xf fontId="35" fillId="0" borderId="30" numFmtId="0" xfId="8" applyFont="1" applyBorder="1" applyAlignment="1">
      <alignment horizontal="left" vertical="center"/>
    </xf>
    <xf fontId="8" fillId="0" borderId="30" numFmtId="0" xfId="0" applyFont="1" applyBorder="1" applyAlignment="1">
      <alignment horizontal="center" vertical="center"/>
    </xf>
    <xf fontId="11" fillId="0" borderId="31" numFmtId="0" xfId="0" applyFont="1" applyBorder="1" applyAlignment="1">
      <alignment horizontal="center" vertical="center" wrapText="1"/>
    </xf>
    <xf fontId="11" fillId="0" borderId="25" numFmtId="0" xfId="0" applyFont="1" applyBorder="1" applyAlignment="1">
      <alignment horizontal="center" vertical="center" wrapText="1"/>
    </xf>
    <xf fontId="11" fillId="0" borderId="34" numFmtId="0" xfId="0" applyFont="1" applyBorder="1" applyAlignment="1">
      <alignment horizontal="center" vertical="center" wrapText="1"/>
    </xf>
    <xf fontId="11" fillId="0" borderId="28" numFmtId="0" xfId="0" applyFont="1" applyBorder="1" applyAlignment="1">
      <alignment horizontal="center" vertical="center" wrapText="1"/>
    </xf>
    <xf fontId="11" fillId="0" borderId="22" numFmtId="0" xfId="0" applyFont="1" applyBorder="1" applyAlignment="1">
      <alignment horizontal="center" vertical="center"/>
    </xf>
    <xf fontId="68" fillId="0" borderId="0" numFmtId="2" xfId="0" applyNumberFormat="1" applyFont="1" applyAlignment="1">
      <alignment horizontal="left" vertical="center"/>
    </xf>
    <xf fontId="11" fillId="0" borderId="35" numFmtId="0" xfId="0" applyFont="1" applyBorder="1" applyAlignment="1">
      <alignment vertical="center" wrapText="1"/>
    </xf>
    <xf fontId="11" fillId="0" borderId="28" numFmtId="0" xfId="0" applyFont="1" applyBorder="1" applyAlignment="1">
      <alignment vertical="center" wrapText="1"/>
    </xf>
    <xf fontId="40" fillId="0" borderId="0" numFmtId="0" xfId="0" applyFont="1" applyAlignment="1">
      <alignment horizontal="left" vertical="center" wrapText="1"/>
    </xf>
    <xf fontId="34" fillId="0" borderId="48" numFmtId="0" xfId="0" applyFont="1" applyBorder="1" applyAlignment="1">
      <alignment horizontal="center" vertical="top" wrapText="1"/>
    </xf>
    <xf fontId="34" fillId="0" borderId="0" numFmtId="0" xfId="0" applyFont="1" applyAlignment="1">
      <alignment horizontal="center" vertical="top" wrapText="1"/>
    </xf>
    <xf fontId="34" fillId="0" borderId="52" numFmtId="0" xfId="0" applyFont="1" applyBorder="1" applyAlignment="1">
      <alignment horizontal="center" vertical="top" wrapText="1"/>
    </xf>
    <xf fontId="11" fillId="13" borderId="1" numFmtId="3" xfId="17" applyNumberFormat="1" applyFont="1" applyFill="1" applyBorder="1" applyAlignment="1">
      <alignment horizontal="left" vertical="center" wrapText="1"/>
    </xf>
    <xf fontId="11" fillId="0" borderId="1" numFmtId="3" xfId="17" applyNumberFormat="1" applyFont="1" applyBorder="1" applyAlignment="1">
      <alignment horizontal="left" vertical="center" wrapText="1"/>
    </xf>
    <xf fontId="11" fillId="0" borderId="2" numFmtId="3" xfId="17" applyNumberFormat="1" applyFont="1" applyBorder="1" applyAlignment="1">
      <alignment horizontal="left" vertical="center" wrapText="1"/>
    </xf>
    <xf fontId="41" fillId="0" borderId="7" numFmtId="0" xfId="0" applyFont="1" applyBorder="1" applyAlignment="1">
      <alignment horizontal="center" vertical="center"/>
    </xf>
    <xf fontId="41" fillId="0" borderId="9" numFmtId="0" xfId="0" applyFont="1" applyBorder="1" applyAlignment="1">
      <alignment horizontal="center" vertical="center"/>
    </xf>
    <xf fontId="44" fillId="0" borderId="2" numFmtId="1" xfId="0" applyNumberFormat="1" applyFont="1" applyBorder="1" applyAlignment="1">
      <alignment horizontal="center" vertical="center"/>
    </xf>
    <xf fontId="41" fillId="0" borderId="15" numFmtId="0" xfId="0" applyFont="1" applyBorder="1" applyAlignment="1">
      <alignment vertical="center"/>
    </xf>
    <xf fontId="44" fillId="0" borderId="1" numFmtId="1" xfId="0" applyNumberFormat="1" applyFont="1" applyBorder="1" applyAlignment="1">
      <alignment horizontal="left" vertical="center"/>
    </xf>
    <xf fontId="44" fillId="0" borderId="4" numFmtId="1" xfId="0" applyNumberFormat="1" applyFont="1" applyBorder="1" applyAlignment="1">
      <alignment horizontal="center" vertical="center"/>
    </xf>
    <xf fontId="12" fillId="0" borderId="1" numFmtId="0" xfId="0" applyFont="1" applyBorder="1" applyAlignment="1">
      <alignment horizontal="left" vertical="center"/>
    </xf>
    <xf fontId="35" fillId="0" borderId="41" numFmtId="0" xfId="0" applyFont="1" applyBorder="1" applyAlignment="1">
      <alignment horizontal="left" vertical="center"/>
    </xf>
    <xf fontId="35" fillId="0" borderId="51" numFmtId="0" xfId="0" applyFont="1" applyBorder="1" applyAlignment="1">
      <alignment horizontal="left" vertical="center"/>
    </xf>
    <xf fontId="35" fillId="0" borderId="53" numFmtId="0" xfId="0" applyFont="1" applyBorder="1" applyAlignment="1">
      <alignment horizontal="left" vertical="center"/>
    </xf>
    <xf fontId="0" fillId="0" borderId="1" numFmtId="0" xfId="0" applyBorder="1" applyAlignment="1">
      <alignment vertical="center"/>
    </xf>
    <xf fontId="11" fillId="0" borderId="1" numFmtId="0" xfId="17" applyFont="1" applyBorder="1" applyAlignment="1">
      <alignment horizontal="left" vertical="top" wrapText="1"/>
    </xf>
    <xf fontId="0" fillId="0" borderId="2" numFmtId="0" xfId="0" applyBorder="1" applyAlignment="1">
      <alignment vertical="center"/>
    </xf>
    <xf fontId="11" fillId="0" borderId="2" numFmtId="0" xfId="17" applyFont="1" applyBorder="1" applyAlignment="1">
      <alignment horizontal="left" vertical="top" wrapText="1"/>
    </xf>
    <xf fontId="79" fillId="0" borderId="1" numFmtId="1" xfId="0" applyNumberFormat="1" applyFont="1" applyBorder="1" applyAlignment="1">
      <alignment horizontal="left" vertical="center"/>
    </xf>
    <xf fontId="0" fillId="0" borderId="30" numFmtId="0" xfId="0" applyBorder="1" applyAlignment="1">
      <alignment vertical="center"/>
    </xf>
    <xf fontId="0" fillId="0" borderId="27" numFmtId="0" xfId="0" applyBorder="1" applyAlignment="1">
      <alignment vertical="center"/>
    </xf>
    <xf fontId="11" fillId="0" borderId="27" numFmtId="0" xfId="17" applyFont="1" applyBorder="1" applyAlignment="1">
      <alignment horizontal="left" vertical="top" wrapText="1"/>
    </xf>
    <xf fontId="23" fillId="0" borderId="2" numFmtId="0" xfId="0" applyFont="1" applyBorder="1" applyAlignment="1">
      <alignment horizontal="left" vertical="center"/>
    </xf>
    <xf fontId="41" fillId="0" borderId="10" numFmtId="0" xfId="0" applyFont="1" applyBorder="1" applyAlignment="1">
      <alignment horizontal="center" vertical="center"/>
    </xf>
    <xf fontId="41" fillId="0" borderId="15" numFmtId="0" xfId="0" applyFont="1" applyBorder="1" applyAlignment="1">
      <alignment horizontal="center" vertical="center"/>
    </xf>
    <xf fontId="23" fillId="0" borderId="4" numFmtId="0" xfId="0" applyFont="1" applyBorder="1" applyAlignment="1">
      <alignment horizontal="left" vertical="center"/>
    </xf>
    <xf fontId="12" fillId="0" borderId="1" numFmtId="0" xfId="0" applyFont="1" applyBorder="1" applyAlignment="1">
      <alignment horizontal="center" vertical="center"/>
    </xf>
    <xf fontId="26" fillId="0" borderId="1" numFmtId="0" xfId="0" applyFont="1" applyBorder="1" applyAlignment="1">
      <alignment horizontal="center" vertical="center"/>
    </xf>
    <xf fontId="0" fillId="0" borderId="1" numFmtId="161" xfId="0" applyNumberFormat="1" applyBorder="1" applyAlignment="1">
      <alignment horizontal="left" vertical="center"/>
    </xf>
    <xf fontId="3" fillId="0" borderId="24" numFmtId="0" xfId="4" applyFont="1" applyBorder="1" applyAlignment="1" applyProtection="1">
      <alignment horizontal="center" vertical="center"/>
      <protection hidden="1"/>
    </xf>
    <xf fontId="3" fillId="0" borderId="2" numFmtId="0" xfId="4" applyFont="1" applyBorder="1" applyAlignment="1" applyProtection="1">
      <alignment horizontal="center" vertical="center"/>
      <protection hidden="1"/>
    </xf>
    <xf fontId="3" fillId="0" borderId="1" numFmtId="0" xfId="4" applyFont="1" applyBorder="1" applyAlignment="1" applyProtection="1">
      <alignment horizontal="left" vertical="center"/>
      <protection hidden="1"/>
    </xf>
    <xf fontId="8" fillId="0" borderId="1" numFmtId="49" xfId="17" applyNumberFormat="1" applyFont="1" applyBorder="1" applyAlignment="1" applyProtection="1">
      <alignment horizontal="left" vertical="center" wrapText="1"/>
      <protection hidden="1"/>
    </xf>
    <xf fontId="3" fillId="0" borderId="3" numFmtId="0" xfId="4" applyFont="1" applyBorder="1" applyAlignment="1" applyProtection="1">
      <alignment horizontal="center" vertical="center"/>
      <protection hidden="1"/>
    </xf>
    <xf fontId="3" fillId="0" borderId="4" numFmtId="0" xfId="4" applyFont="1" applyBorder="1" applyAlignment="1" applyProtection="1">
      <alignment horizontal="center" vertical="center"/>
      <protection hidden="1"/>
    </xf>
    <xf fontId="12" fillId="0" borderId="24" numFmtId="0" xfId="0" applyFont="1" applyBorder="1" applyAlignment="1" applyProtection="1">
      <alignment horizontal="center" vertical="center" wrapText="1"/>
      <protection hidden="1"/>
    </xf>
    <xf fontId="48" fillId="0" borderId="7" numFmtId="0" xfId="17" applyFont="1" applyBorder="1" applyAlignment="1" applyProtection="1">
      <alignment horizontal="center" vertical="center" wrapText="1"/>
      <protection hidden="1"/>
    </xf>
    <xf fontId="48" fillId="0" borderId="9" numFmtId="0" xfId="17" applyFont="1" applyBorder="1" applyAlignment="1" applyProtection="1">
      <alignment horizontal="center" vertical="center" wrapText="1"/>
      <protection hidden="1"/>
    </xf>
    <xf fontId="8" fillId="0" borderId="4" numFmtId="49" xfId="17" applyNumberFormat="1" applyFont="1" applyBorder="1" applyAlignment="1" applyProtection="1">
      <alignment horizontal="left" vertical="center" wrapText="1"/>
      <protection hidden="1"/>
    </xf>
    <xf fontId="0" fillId="0" borderId="0" numFmtId="0" xfId="0" applyAlignment="1">
      <alignment horizontal="left"/>
    </xf>
    <xf fontId="24" fillId="0" borderId="0" numFmtId="0" xfId="0" applyFont="1" applyAlignment="1">
      <alignment wrapText="1"/>
    </xf>
    <xf fontId="80" fillId="0" borderId="0" numFmtId="0" xfId="0" applyFont="1" applyAlignment="1">
      <alignment horizontal="center" wrapText="1"/>
    </xf>
    <xf fontId="80" fillId="0" borderId="0" numFmtId="0" xfId="0" applyFont="1" applyAlignment="1">
      <alignment horizontal="center" vertical="top" wrapText="1"/>
    </xf>
    <xf fontId="24" fillId="0" borderId="0" numFmtId="0" xfId="0" applyFont="1" applyAlignment="1">
      <alignment horizontal="left" wrapText="1"/>
    </xf>
    <xf fontId="0" fillId="0" borderId="0" numFmtId="161" xfId="0" applyNumberFormat="1" applyAlignment="1">
      <alignment horizontal="left" vertical="center"/>
    </xf>
    <xf fontId="9" fillId="0" borderId="0" numFmtId="49" xfId="4" applyNumberFormat="1" applyFont="1" applyProtection="1">
      <protection hidden="1"/>
    </xf>
    <xf fontId="8" fillId="0" borderId="30" numFmtId="0" xfId="0" applyFont="1" applyBorder="1" applyAlignment="1">
      <alignment horizontal="right" vertical="center"/>
    </xf>
    <xf fontId="0" fillId="0" borderId="30" numFmtId="0" xfId="0" applyBorder="1" applyAlignment="1">
      <alignment horizontal="right" vertical="center"/>
    </xf>
    <xf fontId="8" fillId="0" borderId="2" numFmtId="161" xfId="17" applyNumberFormat="1" applyFont="1" applyBorder="1" applyAlignment="1">
      <alignment horizontal="left" vertical="center" wrapText="1"/>
    </xf>
    <xf fontId="0" fillId="0" borderId="2" numFmtId="1" xfId="0" applyNumberFormat="1" applyBorder="1" applyAlignment="1">
      <alignment horizontal="left" vertical="center"/>
    </xf>
    <xf fontId="48" fillId="0" borderId="30" numFmtId="0" xfId="0" applyFont="1" applyBorder="1" applyAlignment="1">
      <alignment horizontal="left" vertical="center" wrapText="1"/>
    </xf>
    <xf fontId="54" fillId="0" borderId="1" numFmtId="0" xfId="17" applyFont="1" applyBorder="1" applyAlignment="1">
      <alignment horizontal="left" vertical="center" wrapText="1"/>
    </xf>
    <xf fontId="74" fillId="0" borderId="1" numFmtId="0" xfId="17" applyFont="1" applyBorder="1" applyAlignment="1">
      <alignment horizontal="left" vertical="center" wrapText="1"/>
    </xf>
    <xf fontId="8" fillId="0" borderId="1" numFmtId="161" xfId="17" applyNumberFormat="1" applyFont="1" applyBorder="1" applyAlignment="1">
      <alignment horizontal="center" vertical="center" wrapText="1"/>
    </xf>
    <xf fontId="3" fillId="0" borderId="1" numFmtId="1" xfId="4" applyNumberFormat="1" applyFont="1" applyBorder="1" applyAlignment="1">
      <alignment horizontal="left" vertical="center"/>
    </xf>
    <xf fontId="47" fillId="0" borderId="1" numFmtId="0" xfId="17" applyFont="1" applyBorder="1" applyAlignment="1">
      <alignment horizontal="left" vertical="center" wrapText="1"/>
    </xf>
    <xf fontId="54" fillId="0" borderId="1" numFmtId="161" xfId="17" applyNumberFormat="1" applyFont="1" applyBorder="1" applyAlignment="1">
      <alignment horizontal="left" vertical="center" wrapText="1"/>
    </xf>
    <xf fontId="47" fillId="0" borderId="1" numFmtId="161" xfId="17" applyNumberFormat="1" applyFont="1" applyBorder="1" applyAlignment="1">
      <alignment horizontal="left" vertical="center" wrapText="1"/>
    </xf>
    <xf fontId="47" fillId="0" borderId="1" numFmtId="1" xfId="0" applyNumberFormat="1" applyFont="1" applyBorder="1" applyAlignment="1">
      <alignment horizontal="left" vertical="center"/>
    </xf>
    <xf fontId="0" fillId="7" borderId="1" numFmtId="1" xfId="0" applyNumberFormat="1" applyFill="1" applyBorder="1" applyAlignment="1">
      <alignment horizontal="left" vertical="center"/>
    </xf>
    <xf fontId="8" fillId="0" borderId="27" numFmtId="161" xfId="17" applyNumberFormat="1" applyFont="1" applyBorder="1" applyAlignment="1">
      <alignment horizontal="center" vertical="center" wrapText="1"/>
    </xf>
    <xf fontId="0" fillId="7" borderId="27" numFmtId="1" xfId="0" applyNumberFormat="1" applyFill="1" applyBorder="1" applyAlignment="1">
      <alignment horizontal="left" vertical="center"/>
    </xf>
    <xf fontId="8" fillId="0" borderId="30" numFmtId="161" xfId="17" applyNumberFormat="1" applyFont="1" applyBorder="1" applyAlignment="1">
      <alignment horizontal="left" vertical="center" wrapText="1"/>
    </xf>
    <xf fontId="8" fillId="0" borderId="27" numFmtId="161" xfId="17" applyNumberFormat="1" applyFont="1" applyBorder="1" applyAlignment="1">
      <alignment horizontal="left" vertical="center" wrapText="1"/>
    </xf>
    <xf fontId="0" fillId="0" borderId="4" numFmtId="0" xfId="0" applyBorder="1" applyAlignment="1">
      <alignment horizontal="right" vertical="center"/>
    </xf>
    <xf fontId="0" fillId="0" borderId="1" numFmtId="0" xfId="0" applyBorder="1" applyAlignment="1">
      <alignment horizontal="center"/>
    </xf>
    <xf fontId="3" fillId="14" borderId="7" numFmtId="1" xfId="4" applyNumberFormat="1" applyFont="1" applyFill="1" applyBorder="1" applyAlignment="1">
      <alignment horizontal="left" vertical="center"/>
    </xf>
    <xf fontId="8" fillId="7" borderId="1" numFmtId="161" xfId="17" applyNumberFormat="1" applyFont="1" applyFill="1" applyBorder="1" applyAlignment="1">
      <alignment horizontal="left" vertical="center" wrapText="1"/>
    </xf>
    <xf fontId="11" fillId="0" borderId="1" numFmtId="0" xfId="16" applyFont="1" applyBorder="1" applyAlignment="1">
      <alignment horizontal="left" vertical="center" wrapText="1"/>
    </xf>
    <xf fontId="8" fillId="7" borderId="27" numFmtId="161" xfId="17" applyNumberFormat="1" applyFont="1" applyFill="1" applyBorder="1" applyAlignment="1">
      <alignment horizontal="left" vertical="center" wrapText="1"/>
    </xf>
    <xf fontId="3" fillId="14" borderId="43" numFmtId="1" xfId="4" applyNumberFormat="1" applyFont="1" applyFill="1" applyBorder="1" applyAlignment="1">
      <alignment horizontal="left" vertical="center"/>
    </xf>
    <xf fontId="76" fillId="3" borderId="4" numFmtId="0" xfId="0" applyFont="1" applyFill="1" applyBorder="1" applyAlignment="1">
      <alignment horizontal="center" vertical="center"/>
    </xf>
    <xf fontId="35" fillId="3" borderId="4" numFmtId="0" xfId="0" applyFont="1" applyFill="1" applyBorder="1" applyAlignment="1">
      <alignment horizontal="left" vertical="center" wrapText="1"/>
    </xf>
    <xf fontId="76" fillId="3" borderId="4" numFmtId="0" xfId="0" applyFont="1" applyFill="1" applyBorder="1" applyAlignment="1">
      <alignment horizontal="left" vertical="center"/>
    </xf>
    <xf fontId="0" fillId="3" borderId="4" numFmtId="0" xfId="0" applyFill="1" applyBorder="1" applyAlignment="1">
      <alignment horizontal="right" vertical="center"/>
    </xf>
    <xf fontId="81" fillId="3" borderId="4" numFmtId="0" xfId="0" applyFont="1" applyFill="1" applyBorder="1" applyAlignment="1">
      <alignment horizontal="left" vertical="center"/>
    </xf>
    <xf fontId="81" fillId="0" borderId="4" numFmtId="0" xfId="0" applyFont="1" applyBorder="1" applyAlignment="1">
      <alignment horizontal="left" vertical="center"/>
    </xf>
    <xf fontId="75" fillId="0" borderId="24" numFmtId="0" xfId="0" applyFont="1" applyBorder="1" applyAlignment="1">
      <alignment horizontal="center" vertical="center" wrapText="1"/>
    </xf>
    <xf fontId="76" fillId="3" borderId="1" numFmtId="0" xfId="0" applyFont="1" applyFill="1" applyBorder="1" applyAlignment="1">
      <alignment horizontal="left" vertical="center" wrapText="1"/>
    </xf>
    <xf fontId="8" fillId="3" borderId="1" numFmtId="0" xfId="17" applyFont="1" applyFill="1" applyBorder="1" applyAlignment="1">
      <alignment horizontal="left" vertical="center" wrapText="1"/>
    </xf>
    <xf fontId="82" fillId="3" borderId="1" numFmtId="0" xfId="17" applyFont="1" applyFill="1" applyBorder="1" applyAlignment="1">
      <alignment horizontal="left" vertical="center" wrapText="1"/>
    </xf>
    <xf fontId="0" fillId="3" borderId="1" numFmtId="0" xfId="0" applyFill="1" applyBorder="1" applyAlignment="1">
      <alignment horizontal="center"/>
    </xf>
    <xf fontId="8" fillId="3" borderId="1" numFmtId="3" xfId="17" applyNumberFormat="1" applyFont="1" applyFill="1" applyBorder="1" applyAlignment="1">
      <alignment horizontal="left" vertical="center" wrapText="1"/>
    </xf>
    <xf fontId="76" fillId="14" borderId="1" numFmtId="1" xfId="4" applyNumberFormat="1" applyFont="1" applyFill="1" applyBorder="1" applyAlignment="1">
      <alignment horizontal="left" vertical="center"/>
    </xf>
    <xf fontId="3" fillId="14" borderId="1" numFmtId="1" xfId="4" applyNumberFormat="1" applyFont="1" applyFill="1" applyBorder="1" applyAlignment="1">
      <alignment horizontal="left" vertical="center"/>
    </xf>
    <xf fontId="3" fillId="14" borderId="27" numFmtId="1" xfId="4" applyNumberFormat="1" applyFont="1" applyFill="1" applyBorder="1" applyAlignment="1">
      <alignment horizontal="left" vertical="center"/>
    </xf>
    <xf fontId="82" fillId="0" borderId="1" numFmtId="0" xfId="17" applyFont="1" applyBorder="1" applyAlignment="1">
      <alignment horizontal="left" vertical="center" wrapText="1"/>
    </xf>
    <xf fontId="8" fillId="0" borderId="30" numFmtId="3" xfId="17" applyNumberFormat="1" applyFont="1" applyBorder="1" applyAlignment="1">
      <alignment horizontal="left" vertical="center" wrapText="1"/>
    </xf>
    <xf fontId="24" fillId="0" borderId="30" numFmtId="161" xfId="0" applyNumberFormat="1" applyFont="1" applyBorder="1" applyAlignment="1">
      <alignment horizontal="left" vertical="center" wrapText="1"/>
    </xf>
    <xf fontId="8" fillId="7" borderId="1" numFmtId="3" xfId="17" applyNumberFormat="1" applyFont="1" applyFill="1" applyBorder="1" applyAlignment="1">
      <alignment horizontal="left" vertical="center" wrapText="1"/>
    </xf>
    <xf fontId="8" fillId="7" borderId="27" numFmtId="3" xfId="17" applyNumberFormat="1" applyFont="1" applyFill="1" applyBorder="1" applyAlignment="1">
      <alignment horizontal="left" vertical="center" wrapText="1"/>
    </xf>
    <xf fontId="0" fillId="0" borderId="33" numFmtId="0" xfId="0" applyBorder="1" applyAlignment="1">
      <alignment horizontal="center" vertical="center"/>
    </xf>
    <xf fontId="3" fillId="14" borderId="2" numFmtId="1" xfId="4" applyNumberFormat="1" applyFont="1" applyFill="1" applyBorder="1" applyAlignment="1">
      <alignment horizontal="left" vertical="center"/>
    </xf>
    <xf fontId="28" fillId="0" borderId="1" numFmtId="0" xfId="4" applyFont="1" applyBorder="1" applyAlignment="1">
      <alignment horizontal="left" vertical="center"/>
    </xf>
    <xf fontId="28" fillId="14" borderId="1" numFmtId="0" xfId="4" applyFont="1" applyFill="1" applyBorder="1" applyAlignment="1">
      <alignment horizontal="left" vertical="center"/>
    </xf>
    <xf fontId="8" fillId="14" borderId="1" numFmtId="161" xfId="17" applyNumberFormat="1" applyFont="1" applyFill="1" applyBorder="1" applyAlignment="1">
      <alignment horizontal="left" vertical="center" wrapText="1"/>
    </xf>
    <xf fontId="8" fillId="14" borderId="27" numFmtId="1" xfId="4" applyNumberFormat="1" applyFont="1" applyFill="1" applyBorder="1" applyAlignment="1">
      <alignment horizontal="left" vertical="center"/>
    </xf>
    <xf fontId="3" fillId="0" borderId="4" numFmtId="1" xfId="4" applyNumberFormat="1" applyFont="1" applyBorder="1" applyAlignment="1">
      <alignment horizontal="left" vertical="center"/>
    </xf>
    <xf fontId="28" fillId="0" borderId="1" numFmtId="0" xfId="0" applyFont="1" applyBorder="1" applyAlignment="1">
      <alignment horizontal="left" vertical="center"/>
    </xf>
    <xf fontId="0" fillId="0" borderId="1" numFmtId="162" xfId="0" applyNumberFormat="1" applyBorder="1" applyAlignment="1">
      <alignment horizontal="left" vertical="center"/>
    </xf>
    <xf fontId="4" fillId="0" borderId="1" numFmtId="0" xfId="17" applyFont="1" applyBorder="1" applyAlignment="1">
      <alignment wrapText="1"/>
    </xf>
    <xf fontId="8" fillId="0" borderId="39" numFmtId="0" xfId="17" applyFont="1" applyBorder="1" applyAlignment="1">
      <alignment horizontal="left" vertical="center" wrapText="1"/>
    </xf>
    <xf fontId="8" fillId="0" borderId="39" numFmtId="161" xfId="17" applyNumberFormat="1" applyFont="1" applyBorder="1" applyAlignment="1">
      <alignment horizontal="left" vertical="center" wrapText="1"/>
    </xf>
    <xf fontId="3" fillId="14" borderId="39" numFmtId="1" xfId="4" applyNumberFormat="1" applyFont="1" applyFill="1" applyBorder="1" applyAlignment="1">
      <alignment horizontal="left" vertical="center"/>
    </xf>
    <xf fontId="82" fillId="0" borderId="1" numFmtId="161" xfId="17" applyNumberFormat="1" applyFont="1" applyBorder="1" applyAlignment="1">
      <alignment horizontal="left" vertical="center" wrapText="1"/>
    </xf>
    <xf fontId="76" fillId="0" borderId="1" numFmtId="1" xfId="0" applyNumberFormat="1" applyFont="1" applyBorder="1" applyAlignment="1">
      <alignment horizontal="left" vertical="center"/>
    </xf>
    <xf fontId="8" fillId="18" borderId="1" numFmtId="161" xfId="17" applyNumberFormat="1" applyFont="1" applyFill="1" applyBorder="1" applyAlignment="1">
      <alignment horizontal="left" vertical="center" wrapText="1"/>
    </xf>
    <xf fontId="8" fillId="3" borderId="1" numFmtId="161" xfId="17" applyNumberFormat="1" applyFont="1" applyFill="1" applyBorder="1" applyAlignment="1">
      <alignment horizontal="left" vertical="center" wrapText="1"/>
    </xf>
    <xf fontId="8" fillId="18" borderId="27" numFmtId="161" xfId="17" applyNumberFormat="1" applyFont="1" applyFill="1" applyBorder="1" applyAlignment="1">
      <alignment horizontal="left" vertical="center" wrapText="1"/>
    </xf>
    <xf fontId="8" fillId="0" borderId="2" numFmtId="3" xfId="17" applyNumberFormat="1" applyFont="1" applyBorder="1" applyAlignment="1">
      <alignment horizontal="left" vertical="center" wrapText="1"/>
    </xf>
    <xf fontId="8" fillId="7" borderId="4" numFmtId="3" xfId="17" applyNumberFormat="1" applyFont="1" applyFill="1" applyBorder="1" applyAlignment="1">
      <alignment horizontal="left" vertical="center" wrapText="1"/>
    </xf>
    <xf fontId="8" fillId="7" borderId="2" numFmtId="3" xfId="17" applyNumberFormat="1" applyFont="1" applyFill="1" applyBorder="1" applyAlignment="1">
      <alignment horizontal="left" vertical="center" wrapText="1"/>
    </xf>
    <xf fontId="12" fillId="0" borderId="4" numFmtId="0" xfId="0" applyFont="1" applyBorder="1" applyAlignment="1">
      <alignment horizontal="right" vertical="center"/>
    </xf>
    <xf fontId="11" fillId="0" borderId="1" numFmtId="161" xfId="17" applyNumberFormat="1" applyFont="1" applyBorder="1" applyAlignment="1">
      <alignment horizontal="left" vertical="center" wrapText="1"/>
    </xf>
    <xf fontId="11" fillId="0" borderId="27" numFmtId="161" xfId="17" applyNumberFormat="1" applyFont="1" applyBorder="1" applyAlignment="1">
      <alignment horizontal="left" vertical="center" wrapText="1"/>
    </xf>
    <xf fontId="11" fillId="0" borderId="3" numFmtId="161" xfId="17" applyNumberFormat="1" applyFont="1" applyBorder="1" applyAlignment="1">
      <alignment horizontal="left" vertical="center" wrapText="1"/>
    </xf>
    <xf fontId="12" fillId="3" borderId="24" numFmtId="0" xfId="0" applyFont="1" applyFill="1" applyBorder="1" applyAlignment="1">
      <alignment horizontal="center" vertical="center" wrapText="1"/>
    </xf>
    <xf fontId="11" fillId="3" borderId="1" numFmtId="0" xfId="17" applyFont="1" applyFill="1" applyBorder="1" applyAlignment="1">
      <alignment horizontal="left" vertical="center" wrapText="1"/>
    </xf>
    <xf fontId="12" fillId="3" borderId="1" numFmtId="0" xfId="0" applyFont="1" applyFill="1" applyBorder="1" applyAlignment="1">
      <alignment horizontal="left"/>
    </xf>
    <xf fontId="12" fillId="3" borderId="25" numFmtId="0" xfId="0" applyFont="1" applyFill="1" applyBorder="1" applyAlignment="1">
      <alignment horizontal="center" vertical="center" wrapText="1"/>
    </xf>
    <xf fontId="12" fillId="3" borderId="26" numFmtId="0" xfId="0" applyFont="1" applyFill="1" applyBorder="1" applyAlignment="1">
      <alignment horizontal="center" vertical="center" wrapText="1"/>
    </xf>
    <xf fontId="0" fillId="3" borderId="27" numFmtId="0" xfId="0" applyFill="1" applyBorder="1" applyAlignment="1">
      <alignment horizontal="center" vertical="center"/>
    </xf>
    <xf fontId="11" fillId="3" borderId="27" numFmtId="0" xfId="17" applyFont="1" applyFill="1" applyBorder="1" applyAlignment="1">
      <alignment horizontal="left" vertical="center" wrapText="1"/>
    </xf>
    <xf fontId="12" fillId="3" borderId="27" numFmtId="0" xfId="0" applyFont="1" applyFill="1" applyBorder="1" applyAlignment="1">
      <alignment horizontal="left"/>
    </xf>
    <xf fontId="12" fillId="3" borderId="28" numFmtId="0" xfId="0" applyFont="1" applyFill="1" applyBorder="1" applyAlignment="1">
      <alignment horizontal="center" vertical="center" wrapText="1"/>
    </xf>
    <xf fontId="12" fillId="0" borderId="4" numFmtId="3" xfId="0" applyNumberFormat="1" applyFont="1" applyBorder="1" applyAlignment="1">
      <alignment horizontal="left" vertical="center"/>
    </xf>
    <xf fontId="12" fillId="0" borderId="30" numFmtId="0" xfId="0" applyFont="1" applyBorder="1" applyAlignment="1">
      <alignment horizontal="right" vertical="center"/>
    </xf>
    <xf fontId="12" fillId="7" borderId="1" numFmtId="0" xfId="0" applyFont="1" applyFill="1" applyBorder="1" applyAlignment="1">
      <alignment horizontal="left"/>
    </xf>
    <xf fontId="12" fillId="7" borderId="27" numFmtId="0" xfId="0" applyFont="1" applyFill="1" applyBorder="1" applyAlignment="1">
      <alignment horizontal="left"/>
    </xf>
    <xf fontId="12" fillId="0" borderId="1" numFmtId="0" xfId="0" applyFont="1" applyBorder="1" applyAlignment="1">
      <alignment horizontal="left"/>
    </xf>
    <xf fontId="11" fillId="0" borderId="30" numFmtId="161" xfId="17" applyNumberFormat="1" applyFont="1" applyBorder="1" applyAlignment="1">
      <alignment horizontal="left" vertical="center" wrapText="1"/>
    </xf>
    <xf fontId="0" fillId="7" borderId="1" numFmtId="0" xfId="0" applyFill="1" applyBorder="1" applyAlignment="1">
      <alignment horizontal="left" vertical="center"/>
    </xf>
    <xf fontId="12" fillId="0" borderId="27" numFmtId="0" xfId="0" applyFont="1" applyBorder="1" applyAlignment="1">
      <alignment horizontal="left"/>
    </xf>
    <xf fontId="0" fillId="7" borderId="27" numFmtId="0" xfId="0" applyFill="1" applyBorder="1" applyAlignment="1">
      <alignment horizontal="left" vertical="center"/>
    </xf>
    <xf fontId="11" fillId="0" borderId="30" numFmtId="0" xfId="0" applyFont="1" applyBorder="1" applyAlignment="1">
      <alignment horizontal="left"/>
    </xf>
    <xf fontId="11" fillId="0" borderId="1" numFmtId="0" xfId="0" applyFont="1" applyBorder="1" applyAlignment="1">
      <alignment horizontal="left"/>
    </xf>
    <xf fontId="8" fillId="14" borderId="1" numFmtId="0" xfId="0" applyFont="1" applyFill="1" applyBorder="1" applyAlignment="1">
      <alignment horizontal="left" vertical="center"/>
    </xf>
    <xf fontId="0" fillId="14" borderId="1" numFmtId="0" xfId="0" applyFill="1" applyBorder="1" applyAlignment="1">
      <alignment horizontal="left" vertical="center"/>
    </xf>
    <xf fontId="11" fillId="14" borderId="1" numFmtId="0" xfId="17" applyFont="1" applyFill="1" applyBorder="1" applyAlignment="1">
      <alignment horizontal="left" vertical="center" wrapText="1"/>
    </xf>
    <xf fontId="40" fillId="0" borderId="2" numFmtId="0" xfId="17" applyFont="1" applyBorder="1" applyAlignment="1">
      <alignment horizontal="left" vertical="center" wrapText="1"/>
    </xf>
    <xf fontId="11" fillId="0" borderId="2" numFmtId="0" xfId="0" applyFont="1" applyBorder="1" applyAlignment="1">
      <alignment horizontal="left"/>
    </xf>
    <xf fontId="12" fillId="0" borderId="2" numFmtId="0" xfId="0" applyFont="1" applyBorder="1" applyAlignment="1">
      <alignment horizontal="left"/>
    </xf>
    <xf fontId="0" fillId="14" borderId="2" numFmtId="0" xfId="0" applyFill="1" applyBorder="1" applyAlignment="1">
      <alignment horizontal="left" vertical="center"/>
    </xf>
    <xf fontId="12" fillId="0" borderId="30" numFmtId="0" xfId="0" applyFont="1" applyBorder="1" applyAlignment="1">
      <alignment horizontal="left"/>
    </xf>
    <xf fontId="40" fillId="0" borderId="1" numFmtId="0" xfId="0" applyFont="1" applyBorder="1" applyAlignment="1">
      <alignment horizontal="left"/>
    </xf>
    <xf fontId="40" fillId="0" borderId="2" numFmtId="0" xfId="0" applyFont="1" applyBorder="1" applyAlignment="1">
      <alignment horizontal="left"/>
    </xf>
    <xf fontId="8" fillId="14" borderId="27" numFmtId="0" xfId="0" applyFont="1" applyFill="1" applyBorder="1" applyAlignment="1">
      <alignment horizontal="left" vertical="center"/>
    </xf>
    <xf fontId="38" fillId="14" borderId="1" numFmtId="0" xfId="17" applyFont="1" applyFill="1" applyBorder="1" applyAlignment="1">
      <alignment horizontal="left" vertical="center" wrapText="1"/>
    </xf>
    <xf fontId="12" fillId="0" borderId="4" numFmtId="3" xfId="0" applyNumberFormat="1" applyFont="1" applyBorder="1" applyAlignment="1">
      <alignment horizontal="right" vertical="center"/>
    </xf>
    <xf fontId="11" fillId="0" borderId="2" numFmtId="161" xfId="17" applyNumberFormat="1" applyFont="1" applyBorder="1" applyAlignment="1">
      <alignment horizontal="left" vertical="center" wrapText="1"/>
    </xf>
    <xf fontId="12" fillId="0" borderId="1" numFmtId="0" xfId="0" applyFont="1" applyBorder="1" applyAlignment="1">
      <alignment horizontal="right" vertical="center"/>
    </xf>
    <xf fontId="0" fillId="14" borderId="1" numFmtId="1" xfId="0" applyNumberFormat="1" applyFill="1" applyBorder="1" applyAlignment="1">
      <alignment horizontal="left" vertical="center"/>
    </xf>
    <xf fontId="0" fillId="14" borderId="27" numFmtId="1" xfId="0" applyNumberFormat="1" applyFill="1" applyBorder="1" applyAlignment="1">
      <alignment horizontal="left" vertical="center"/>
    </xf>
    <xf fontId="12" fillId="0" borderId="49" numFmtId="0" xfId="4" applyFont="1" applyBorder="1" applyAlignment="1">
      <alignment horizontal="center" vertical="center"/>
    </xf>
    <xf fontId="19" fillId="0" borderId="50" numFmtId="0" xfId="4" applyFont="1" applyBorder="1" applyAlignment="1">
      <alignment horizontal="left" vertical="center"/>
    </xf>
    <xf fontId="19" fillId="0" borderId="20" numFmtId="0" xfId="4" applyFont="1" applyBorder="1" applyAlignment="1">
      <alignment horizontal="left" vertical="center"/>
    </xf>
    <xf fontId="19" fillId="0" borderId="21" numFmtId="0" xfId="4" applyFont="1" applyBorder="1" applyAlignment="1">
      <alignment horizontal="left" vertical="center"/>
    </xf>
    <xf fontId="11" fillId="0" borderId="0" numFmtId="161" xfId="17" applyNumberFormat="1" applyFont="1" applyAlignment="1">
      <alignment horizontal="left" vertical="center" wrapText="1"/>
    </xf>
    <xf fontId="0" fillId="0" borderId="0" numFmtId="1" xfId="0" applyNumberFormat="1" applyAlignment="1">
      <alignment horizontal="left" vertical="center"/>
    </xf>
    <xf fontId="12" fillId="0" borderId="29" numFmtId="0" xfId="4" applyFont="1" applyBorder="1" applyAlignment="1">
      <alignment horizontal="center" vertical="center"/>
    </xf>
    <xf fontId="3" fillId="0" borderId="30" numFmtId="0" xfId="4" applyFont="1" applyBorder="1" applyAlignment="1">
      <alignment horizontal="left" vertical="center"/>
    </xf>
    <xf fontId="35" fillId="11" borderId="30" numFmtId="0" xfId="4" applyFont="1" applyFill="1" applyBorder="1" applyAlignment="1">
      <alignment horizontal="left" vertical="center"/>
    </xf>
    <xf fontId="3" fillId="11" borderId="30" numFmtId="0" xfId="4" applyFont="1" applyFill="1" applyBorder="1" applyAlignment="1">
      <alignment horizontal="left" vertical="center"/>
    </xf>
    <xf fontId="12" fillId="11" borderId="30" numFmtId="0" xfId="4" applyFont="1" applyFill="1" applyBorder="1" applyAlignment="1">
      <alignment horizontal="right" vertical="center"/>
    </xf>
    <xf fontId="12" fillId="0" borderId="31" numFmtId="0" xfId="4" applyFont="1" applyBorder="1" applyAlignment="1">
      <alignment horizontal="center" vertical="center" wrapText="1"/>
    </xf>
    <xf fontId="28" fillId="11" borderId="30" numFmtId="0" xfId="4" applyFont="1" applyFill="1" applyBorder="1" applyAlignment="1">
      <alignment horizontal="left" vertical="center"/>
    </xf>
    <xf fontId="12" fillId="0" borderId="24" numFmtId="0" xfId="4" applyFont="1" applyBorder="1" applyAlignment="1">
      <alignment horizontal="center" vertical="center" wrapText="1"/>
    </xf>
    <xf fontId="3" fillId="0" borderId="1" numFmtId="0" xfId="4" applyFont="1" applyBorder="1" applyAlignment="1">
      <alignment horizontal="center" vertical="center"/>
    </xf>
    <xf fontId="11" fillId="11" borderId="1" numFmtId="0" xfId="17" applyFont="1" applyFill="1" applyBorder="1" applyAlignment="1">
      <alignment horizontal="left" vertical="center" wrapText="1"/>
    </xf>
    <xf fontId="11" fillId="11" borderId="1" numFmtId="161" xfId="17" applyNumberFormat="1" applyFont="1" applyFill="1" applyBorder="1" applyAlignment="1">
      <alignment horizontal="left" vertical="center" wrapText="1"/>
    </xf>
    <xf fontId="12" fillId="0" borderId="25" numFmtId="0" xfId="4" applyFont="1" applyBorder="1" applyAlignment="1">
      <alignment horizontal="center" vertical="center" wrapText="1"/>
    </xf>
    <xf fontId="3" fillId="11" borderId="1" numFmtId="1" xfId="4" applyNumberFormat="1" applyFont="1" applyFill="1" applyBorder="1" applyAlignment="1">
      <alignment horizontal="left" vertical="center"/>
    </xf>
    <xf fontId="12" fillId="0" borderId="24" numFmtId="0" xfId="4" applyFont="1" applyBorder="1" applyAlignment="1">
      <alignment horizontal="center" vertical="center"/>
    </xf>
    <xf fontId="3" fillId="0" borderId="1" numFmtId="0" xfId="4" applyFont="1" applyBorder="1" applyAlignment="1">
      <alignment horizontal="left" vertical="center"/>
    </xf>
    <xf fontId="8" fillId="14" borderId="1" numFmtId="1" xfId="4" applyNumberFormat="1" applyFont="1" applyFill="1" applyBorder="1" applyAlignment="1">
      <alignment horizontal="left" vertical="center"/>
    </xf>
    <xf fontId="8" fillId="14" borderId="2" numFmtId="1" xfId="4" applyNumberFormat="1" applyFont="1" applyFill="1" applyBorder="1" applyAlignment="1">
      <alignment horizontal="left" vertical="center"/>
    </xf>
    <xf fontId="11" fillId="0" borderId="30" numFmtId="0" xfId="0" applyFont="1" applyBorder="1" applyAlignment="1">
      <alignment horizontal="right" vertical="center"/>
    </xf>
    <xf fontId="11" fillId="2" borderId="1" numFmtId="0" xfId="17" applyFont="1" applyFill="1" applyBorder="1" applyAlignment="1">
      <alignment horizontal="left" vertical="center" wrapText="1"/>
    </xf>
    <xf fontId="11" fillId="2" borderId="1" numFmtId="161" xfId="17" applyNumberFormat="1" applyFont="1" applyFill="1" applyBorder="1" applyAlignment="1">
      <alignment horizontal="left" vertical="center" wrapText="1"/>
    </xf>
    <xf fontId="8" fillId="7" borderId="1" numFmtId="1" xfId="0" applyNumberFormat="1" applyFont="1" applyFill="1" applyBorder="1" applyAlignment="1">
      <alignment horizontal="left" vertical="center"/>
    </xf>
    <xf fontId="11" fillId="2" borderId="27" numFmtId="0" xfId="17" applyFont="1" applyFill="1" applyBorder="1" applyAlignment="1">
      <alignment horizontal="left" vertical="center" wrapText="1"/>
    </xf>
    <xf fontId="11" fillId="2" borderId="27" numFmtId="161" xfId="17" applyNumberFormat="1" applyFont="1" applyFill="1" applyBorder="1" applyAlignment="1">
      <alignment horizontal="left" vertical="center" wrapText="1"/>
    </xf>
    <xf fontId="8" fillId="7" borderId="27" numFmtId="1" xfId="0" applyNumberFormat="1" applyFont="1" applyFill="1" applyBorder="1" applyAlignment="1">
      <alignment horizontal="left" vertical="center"/>
    </xf>
    <xf fontId="11" fillId="0" borderId="29" numFmtId="0" xfId="0" applyFont="1" applyBorder="1" applyAlignment="1">
      <alignment horizontal="center" vertical="center" wrapText="1"/>
    </xf>
    <xf fontId="11" fillId="2" borderId="30" numFmtId="0" xfId="17" applyFont="1" applyFill="1" applyBorder="1" applyAlignment="1">
      <alignment horizontal="left" vertical="center" wrapText="1"/>
    </xf>
    <xf fontId="11" fillId="2" borderId="30" numFmtId="161" xfId="17" applyNumberFormat="1" applyFont="1" applyFill="1" applyBorder="1" applyAlignment="1">
      <alignment horizontal="left" vertical="center" wrapText="1"/>
    </xf>
    <xf fontId="8" fillId="7" borderId="30" numFmtId="1" xfId="0" applyNumberFormat="1" applyFont="1" applyFill="1" applyBorder="1" applyAlignment="1">
      <alignment horizontal="left" vertical="center"/>
    </xf>
    <xf fontId="11" fillId="2" borderId="4" numFmtId="0" xfId="17" applyFont="1" applyFill="1" applyBorder="1" applyAlignment="1">
      <alignment horizontal="left" vertical="center" wrapText="1"/>
    </xf>
    <xf fontId="11" fillId="2" borderId="39" numFmtId="0" xfId="17" applyFont="1" applyFill="1" applyBorder="1" applyAlignment="1">
      <alignment horizontal="left" vertical="center" wrapText="1"/>
    </xf>
    <xf fontId="11" fillId="14" borderId="2" numFmtId="3" xfId="17" applyNumberFormat="1" applyFont="1" applyFill="1" applyBorder="1" applyAlignment="1">
      <alignment horizontal="left" vertical="center" wrapText="1"/>
    </xf>
    <xf fontId="11" fillId="14" borderId="1" numFmtId="3" xfId="17" applyNumberFormat="1" applyFont="1" applyFill="1" applyBorder="1" applyAlignment="1">
      <alignment horizontal="left" vertical="center" wrapText="1"/>
    </xf>
    <xf fontId="11" fillId="14" borderId="27" numFmtId="3" xfId="17" applyNumberFormat="1" applyFont="1" applyFill="1" applyBorder="1" applyAlignment="1">
      <alignment horizontal="left" vertical="center" wrapText="1"/>
    </xf>
    <xf fontId="28" fillId="0" borderId="0" numFmtId="161" xfId="0" applyNumberFormat="1" applyFont="1" applyAlignment="1">
      <alignment horizontal="left" vertical="center"/>
    </xf>
    <xf fontId="23" fillId="0" borderId="7" numFmtId="0" xfId="0" applyFont="1" applyBorder="1" applyAlignment="1">
      <alignment horizontal="center" vertical="center"/>
    </xf>
    <xf fontId="23" fillId="0" borderId="9" numFmtId="0" xfId="0" applyFont="1" applyBorder="1" applyAlignment="1">
      <alignment horizontal="center" vertical="center"/>
    </xf>
    <xf fontId="23" fillId="0" borderId="0" numFmtId="0" xfId="0" applyFont="1" applyAlignment="1">
      <alignment horizontal="left" vertical="center"/>
    </xf>
    <xf fontId="69" fillId="0" borderId="0" numFmtId="0" xfId="0" applyFont="1" applyAlignment="1">
      <alignment horizontal="left" vertical="center"/>
    </xf>
    <xf fontId="11" fillId="0" borderId="0" numFmtId="1" xfId="0" applyNumberFormat="1" applyFont="1" applyAlignment="1">
      <alignment horizontal="left" vertical="center"/>
    </xf>
    <xf fontId="83" fillId="0" borderId="0" numFmtId="0" xfId="0" applyFont="1" applyAlignment="1">
      <alignment horizontal="left" vertical="center"/>
    </xf>
    <xf fontId="11" fillId="0" borderId="0" numFmtId="0" xfId="0" applyFont="1" applyAlignment="1">
      <alignment horizontal="left" vertical="center"/>
    </xf>
    <xf fontId="35" fillId="0" borderId="7" numFmtId="0" xfId="17" applyFont="1" applyBorder="1" applyAlignment="1" applyProtection="1">
      <alignment horizontal="center" vertical="center" wrapText="1"/>
      <protection hidden="1"/>
    </xf>
    <xf fontId="35" fillId="0" borderId="9" numFmtId="0" xfId="17" applyFont="1" applyBorder="1" applyAlignment="1" applyProtection="1">
      <alignment horizontal="center" vertical="center" wrapText="1"/>
      <protection hidden="1"/>
    </xf>
    <xf fontId="24" fillId="0" borderId="1" numFmtId="0" xfId="0" applyFont="1" applyBorder="1" applyAlignment="1">
      <alignment horizontal="center" vertical="center"/>
    </xf>
    <xf fontId="10" fillId="0" borderId="0" numFmtId="0" xfId="4" applyFont="1" applyAlignment="1" applyProtection="1">
      <alignment horizontal="center" vertical="center"/>
      <protection hidden="1"/>
    </xf>
    <xf fontId="3" fillId="0" borderId="0" numFmtId="0" xfId="4" applyFont="1" applyAlignment="1" applyProtection="1">
      <alignment horizontal="left" vertical="center"/>
      <protection hidden="1"/>
    </xf>
    <xf fontId="32" fillId="0" borderId="0" numFmtId="1" xfId="4" applyNumberFormat="1" applyFont="1" applyAlignment="1" applyProtection="1">
      <alignment horizontal="left" vertical="center" wrapText="1"/>
      <protection hidden="1"/>
    </xf>
    <xf fontId="3" fillId="0" borderId="0" numFmtId="49" xfId="4" applyNumberFormat="1" applyFont="1" applyAlignment="1" applyProtection="1">
      <alignment horizontal="left" vertical="center"/>
      <protection hidden="1"/>
    </xf>
    <xf fontId="12" fillId="0" borderId="0" numFmtId="0" xfId="4" applyFont="1" applyAlignment="1" applyProtection="1">
      <alignment horizontal="left" vertical="center" wrapText="1"/>
      <protection hidden="1"/>
    </xf>
    <xf fontId="9" fillId="0" borderId="0" numFmtId="0" xfId="4" applyFont="1" applyAlignment="1" applyProtection="1">
      <alignment horizontal="center" vertical="center"/>
      <protection hidden="1"/>
    </xf>
    <xf fontId="73" fillId="0" borderId="0" numFmtId="0" xfId="4" applyFont="1" applyAlignment="1" applyProtection="1">
      <alignment horizontal="center"/>
      <protection hidden="1"/>
    </xf>
    <xf fontId="33" fillId="0" borderId="0" numFmtId="0" xfId="4" applyFont="1" applyAlignment="1" applyProtection="1">
      <alignment horizontal="center" vertical="center"/>
      <protection hidden="1"/>
    </xf>
    <xf fontId="9" fillId="0" borderId="0" numFmtId="0" xfId="4" applyFont="1" applyAlignment="1" applyProtection="1">
      <alignment horizontal="left" vertical="center" wrapText="1"/>
      <protection hidden="1"/>
    </xf>
    <xf fontId="45" fillId="0" borderId="16" numFmtId="0" xfId="4" applyFont="1" applyBorder="1" applyAlignment="1" applyProtection="1">
      <alignment horizontal="center" vertical="top" wrapText="1"/>
      <protection hidden="1"/>
    </xf>
    <xf fontId="45" fillId="0" borderId="17" numFmtId="0" xfId="4" applyFont="1" applyBorder="1" applyAlignment="1" applyProtection="1">
      <alignment horizontal="center" vertical="top"/>
      <protection hidden="1"/>
    </xf>
    <xf fontId="45" fillId="0" borderId="17" numFmtId="1" xfId="4" applyNumberFormat="1" applyFont="1" applyBorder="1" applyAlignment="1" applyProtection="1">
      <alignment horizontal="center" vertical="top" wrapText="1"/>
      <protection hidden="1"/>
    </xf>
    <xf fontId="45" fillId="0" borderId="17" numFmtId="0" xfId="4" applyFont="1" applyBorder="1" applyAlignment="1" applyProtection="1">
      <alignment horizontal="center" vertical="top" wrapText="1"/>
      <protection hidden="1"/>
    </xf>
    <xf fontId="45" fillId="0" borderId="17" numFmtId="49" xfId="4" applyNumberFormat="1" applyFont="1" applyBorder="1" applyAlignment="1" applyProtection="1">
      <alignment horizontal="center" vertical="top" wrapText="1"/>
      <protection hidden="1"/>
    </xf>
    <xf fontId="45" fillId="0" borderId="18" numFmtId="0" xfId="4" applyFont="1" applyBorder="1" applyAlignment="1" applyProtection="1">
      <alignment horizontal="center" vertical="top" wrapText="1"/>
      <protection hidden="1"/>
    </xf>
    <xf fontId="34" fillId="0" borderId="19" numFmtId="0" xfId="4" applyFont="1" applyBorder="1" applyAlignment="1" applyProtection="1">
      <alignment horizontal="center" vertical="center" wrapText="1"/>
      <protection hidden="1"/>
    </xf>
    <xf fontId="34" fillId="0" borderId="20" numFmtId="0" xfId="4" applyFont="1" applyBorder="1" applyAlignment="1" applyProtection="1">
      <alignment horizontal="center" vertical="center" wrapText="1"/>
      <protection hidden="1"/>
    </xf>
    <xf fontId="34" fillId="0" borderId="21" numFmtId="0" xfId="4" applyFont="1" applyBorder="1" applyAlignment="1" applyProtection="1">
      <alignment horizontal="center" vertical="center" wrapText="1"/>
      <protection hidden="1"/>
    </xf>
    <xf fontId="3" fillId="0" borderId="29" numFmtId="0" xfId="4" applyFont="1" applyBorder="1" applyAlignment="1" applyProtection="1">
      <alignment horizontal="center" vertical="center" wrapText="1"/>
      <protection hidden="1"/>
    </xf>
    <xf fontId="3" fillId="0" borderId="30" numFmtId="0" xfId="4" applyFont="1" applyBorder="1" applyAlignment="1" applyProtection="1">
      <alignment horizontal="left" vertical="center" wrapText="1"/>
      <protection hidden="1"/>
    </xf>
    <xf fontId="24" fillId="0" borderId="30" numFmtId="1" xfId="4" applyNumberFormat="1" applyFont="1" applyBorder="1" applyAlignment="1" applyProtection="1">
      <alignment horizontal="left" vertical="center" wrapText="1"/>
      <protection hidden="1"/>
    </xf>
    <xf fontId="35" fillId="0" borderId="30" numFmtId="0" xfId="4" applyFont="1" applyBorder="1" applyAlignment="1" applyProtection="1">
      <alignment horizontal="left" vertical="center" wrapText="1"/>
      <protection hidden="1"/>
    </xf>
    <xf fontId="24" fillId="0" borderId="30" numFmtId="0" xfId="4" applyFont="1" applyBorder="1" applyAlignment="1" applyProtection="1">
      <alignment horizontal="left" vertical="center" wrapText="1"/>
      <protection hidden="1"/>
    </xf>
    <xf fontId="8" fillId="0" borderId="30" numFmtId="49" xfId="17" applyNumberFormat="1" applyFont="1" applyBorder="1" applyAlignment="1" applyProtection="1">
      <alignment horizontal="left" vertical="center" wrapText="1"/>
      <protection hidden="1"/>
    </xf>
    <xf fontId="24" fillId="0" borderId="30" numFmtId="161" xfId="4" applyNumberFormat="1" applyFont="1" applyBorder="1" applyAlignment="1" applyProtection="1">
      <alignment horizontal="left" vertical="center" wrapText="1"/>
      <protection hidden="1"/>
    </xf>
    <xf fontId="3" fillId="0" borderId="35" numFmtId="0" xfId="4" applyFont="1" applyBorder="1" applyAlignment="1" applyProtection="1">
      <alignment horizontal="center" vertical="center" wrapText="1"/>
      <protection hidden="1"/>
    </xf>
    <xf fontId="3" fillId="0" borderId="24" numFmtId="0" xfId="4" applyFont="1" applyBorder="1" applyAlignment="1" applyProtection="1">
      <alignment horizontal="center" vertical="center" wrapText="1"/>
      <protection hidden="1"/>
    </xf>
    <xf fontId="3" fillId="0" borderId="2" numFmtId="0" xfId="4" applyFont="1" applyBorder="1" applyAlignment="1" applyProtection="1">
      <alignment horizontal="center" vertical="center" wrapText="1"/>
      <protection hidden="1"/>
    </xf>
    <xf fontId="3" fillId="0" borderId="32" numFmtId="0" xfId="4" applyFont="1" applyBorder="1" applyAlignment="1" applyProtection="1">
      <alignment horizontal="center" vertical="center" wrapText="1"/>
      <protection hidden="1"/>
    </xf>
    <xf fontId="8" fillId="5" borderId="1" numFmtId="3" xfId="17" applyNumberFormat="1" applyFont="1" applyFill="1" applyBorder="1" applyAlignment="1" applyProtection="1">
      <alignment horizontal="left" vertical="center" wrapText="1"/>
      <protection hidden="1"/>
    </xf>
    <xf fontId="3" fillId="0" borderId="4" numFmtId="0" xfId="4" applyFont="1" applyBorder="1" applyAlignment="1" applyProtection="1">
      <alignment horizontal="center" vertical="center" wrapText="1"/>
      <protection hidden="1"/>
    </xf>
    <xf fontId="3" fillId="0" borderId="1" numFmtId="0" xfId="4" applyFont="1" applyBorder="1" applyAlignment="1" applyProtection="1">
      <alignment horizontal="left" vertical="center" wrapText="1"/>
      <protection hidden="1"/>
    </xf>
    <xf fontId="24" fillId="0" borderId="1" numFmtId="1" xfId="4" applyNumberFormat="1" applyFont="1" applyBorder="1" applyAlignment="1" applyProtection="1">
      <alignment horizontal="left" vertical="center" wrapText="1"/>
      <protection hidden="1"/>
    </xf>
    <xf fontId="35" fillId="0" borderId="1" numFmtId="0" xfId="4" applyFont="1" applyBorder="1" applyAlignment="1" applyProtection="1">
      <alignment horizontal="left" vertical="center" wrapText="1"/>
      <protection hidden="1"/>
    </xf>
    <xf fontId="24" fillId="0" borderId="1" numFmtId="0" xfId="4" applyFont="1" applyBorder="1" applyAlignment="1" applyProtection="1">
      <alignment horizontal="left" vertical="center" wrapText="1"/>
      <protection hidden="1"/>
    </xf>
    <xf fontId="24" fillId="0" borderId="1" numFmtId="161" xfId="4" applyNumberFormat="1" applyFont="1" applyBorder="1" applyAlignment="1" applyProtection="1">
      <alignment horizontal="left" vertical="center" wrapText="1"/>
      <protection hidden="1"/>
    </xf>
    <xf fontId="3" fillId="0" borderId="22" numFmtId="0" xfId="4" applyFont="1" applyBorder="1" applyAlignment="1" applyProtection="1">
      <alignment horizontal="center" vertical="center" wrapText="1"/>
      <protection hidden="1"/>
    </xf>
    <xf fontId="3" fillId="0" borderId="4" numFmtId="0" xfId="4" applyFont="1" applyBorder="1" applyAlignment="1" applyProtection="1">
      <alignment horizontal="left" vertical="center" wrapText="1"/>
      <protection hidden="1"/>
    </xf>
    <xf fontId="24" fillId="0" borderId="4" numFmtId="1" xfId="4" applyNumberFormat="1" applyFont="1" applyBorder="1" applyAlignment="1" applyProtection="1">
      <alignment horizontal="left" vertical="center" wrapText="1"/>
      <protection hidden="1"/>
    </xf>
    <xf fontId="35" fillId="0" borderId="4" numFmtId="0" xfId="4" applyFont="1" applyBorder="1" applyAlignment="1" applyProtection="1">
      <alignment horizontal="left" vertical="center" wrapText="1"/>
      <protection hidden="1"/>
    </xf>
    <xf fontId="24" fillId="0" borderId="4" numFmtId="0" xfId="4" applyFont="1" applyBorder="1" applyAlignment="1" applyProtection="1">
      <alignment horizontal="left" vertical="center" wrapText="1"/>
      <protection hidden="1"/>
    </xf>
    <xf fontId="24" fillId="0" borderId="4" numFmtId="161" xfId="4" applyNumberFormat="1" applyFont="1" applyBorder="1" applyAlignment="1" applyProtection="1">
      <alignment horizontal="left" vertical="center" wrapText="1"/>
      <protection hidden="1"/>
    </xf>
    <xf fontId="3" fillId="0" borderId="2" numFmtId="0" xfId="4" applyFont="1" applyBorder="1" applyAlignment="1" applyProtection="1">
      <alignment horizontal="left" vertical="center" wrapText="1"/>
      <protection hidden="1"/>
    </xf>
    <xf fontId="3" fillId="0" borderId="33" numFmtId="0" xfId="4" applyFont="1" applyBorder="1" applyAlignment="1" applyProtection="1">
      <alignment horizontal="center" vertical="center"/>
      <protection hidden="1"/>
    </xf>
    <xf fontId="8" fillId="0" borderId="2" numFmtId="49" xfId="17" applyNumberFormat="1" applyFont="1" applyBorder="1" applyAlignment="1" applyProtection="1">
      <alignment horizontal="left" vertical="center" wrapText="1"/>
      <protection hidden="1"/>
    </xf>
    <xf fontId="8" fillId="5" borderId="27" numFmtId="3" xfId="17" applyNumberFormat="1" applyFont="1" applyFill="1" applyBorder="1" applyAlignment="1" applyProtection="1">
      <alignment horizontal="left" vertical="center" wrapText="1"/>
      <protection hidden="1"/>
    </xf>
    <xf fontId="8" fillId="0" borderId="30" numFmtId="0" xfId="17" applyFont="1" applyBorder="1" applyAlignment="1" applyProtection="1">
      <alignment horizontal="left" vertical="center" wrapText="1"/>
      <protection hidden="1"/>
    </xf>
    <xf fontId="8" fillId="0" borderId="31" numFmtId="0" xfId="17" applyFont="1" applyBorder="1" applyAlignment="1" applyProtection="1">
      <alignment horizontal="center" vertical="center" wrapText="1"/>
      <protection hidden="1"/>
    </xf>
    <xf fontId="3" fillId="0" borderId="26" numFmtId="0" xfId="4" applyFont="1" applyBorder="1" applyAlignment="1" applyProtection="1">
      <alignment horizontal="center" vertical="center"/>
      <protection hidden="1"/>
    </xf>
    <xf fontId="3" fillId="0" borderId="27" numFmtId="0" xfId="4" applyFont="1" applyBorder="1" applyAlignment="1" applyProtection="1">
      <alignment horizontal="left" vertical="center"/>
      <protection hidden="1"/>
    </xf>
    <xf fontId="8" fillId="0" borderId="27" numFmtId="49" xfId="17" applyNumberFormat="1" applyFont="1" applyBorder="1" applyAlignment="1" applyProtection="1">
      <alignment horizontal="left" vertical="center" wrapText="1"/>
      <protection hidden="1"/>
    </xf>
    <xf fontId="24" fillId="0" borderId="30" numFmtId="49" xfId="4" applyNumberFormat="1" applyFont="1" applyBorder="1" applyAlignment="1" applyProtection="1">
      <alignment horizontal="left" vertical="center" wrapText="1"/>
      <protection hidden="1"/>
    </xf>
    <xf fontId="3" fillId="0" borderId="31" numFmtId="0" xfId="4" applyFont="1" applyBorder="1" applyAlignment="1" applyProtection="1">
      <alignment horizontal="left" vertical="center" wrapText="1"/>
      <protection hidden="1"/>
    </xf>
    <xf fontId="8" fillId="7" borderId="1" numFmtId="3" xfId="17" applyNumberFormat="1" applyFont="1" applyFill="1" applyBorder="1" applyAlignment="1" applyProtection="1">
      <alignment horizontal="left" vertical="center" wrapText="1"/>
      <protection hidden="1"/>
    </xf>
    <xf fontId="3" fillId="0" borderId="26" numFmtId="0" xfId="4" applyFont="1" applyBorder="1" applyAlignment="1" applyProtection="1">
      <alignment horizontal="center" vertical="center" wrapText="1"/>
      <protection hidden="1"/>
    </xf>
    <xf fontId="3" fillId="0" borderId="27" numFmtId="0" xfId="4" applyFont="1" applyBorder="1" applyAlignment="1" applyProtection="1">
      <alignment horizontal="left" vertical="center" wrapText="1"/>
      <protection hidden="1"/>
    </xf>
    <xf fontId="32" fillId="0" borderId="1" numFmtId="1" xfId="4" applyNumberFormat="1" applyFont="1" applyBorder="1" applyAlignment="1" applyProtection="1">
      <alignment horizontal="left" vertical="center" wrapText="1"/>
      <protection hidden="1"/>
    </xf>
    <xf fontId="0" fillId="0" borderId="30" numFmtId="0" xfId="0" applyBorder="1" applyAlignment="1" applyProtection="1">
      <alignment horizontal="right" vertical="center"/>
      <protection hidden="1"/>
    </xf>
    <xf fontId="28" fillId="0" borderId="41" numFmtId="0" xfId="0" applyFont="1" applyBorder="1" applyAlignment="1" applyProtection="1">
      <alignment horizontal="left" vertical="center"/>
      <protection hidden="1"/>
    </xf>
    <xf fontId="8" fillId="0" borderId="35" numFmtId="0" xfId="0" applyFont="1" applyBorder="1" applyAlignment="1" applyProtection="1">
      <alignment horizontal="center" vertical="center" wrapText="1"/>
      <protection hidden="1"/>
    </xf>
    <xf fontId="28" fillId="2" borderId="41" numFmtId="0" xfId="0" applyFont="1" applyFill="1" applyBorder="1" applyAlignment="1" applyProtection="1">
      <alignment horizontal="left" vertical="center"/>
      <protection hidden="1"/>
    </xf>
    <xf fontId="8" fillId="16" borderId="1" numFmtId="0" xfId="16" applyFont="1" applyFill="1" applyBorder="1" applyAlignment="1" applyProtection="1">
      <alignment horizontal="left" vertical="center" wrapText="1"/>
      <protection hidden="1"/>
    </xf>
    <xf fontId="8" fillId="16" borderId="1" numFmtId="161" xfId="17" applyNumberFormat="1" applyFont="1" applyFill="1" applyBorder="1" applyAlignment="1" applyProtection="1">
      <alignment horizontal="center" vertical="center" wrapText="1"/>
      <protection hidden="1"/>
    </xf>
    <xf fontId="0" fillId="16" borderId="7" numFmtId="1" xfId="0" applyNumberFormat="1" applyFill="1" applyBorder="1" applyAlignment="1" applyProtection="1">
      <alignment horizontal="left" vertical="center"/>
      <protection hidden="1"/>
    </xf>
    <xf fontId="8" fillId="0" borderId="32" numFmtId="0" xfId="0" applyFont="1" applyBorder="1" applyAlignment="1" applyProtection="1">
      <alignment horizontal="center" vertical="center" wrapText="1"/>
      <protection hidden="1"/>
    </xf>
    <xf fontId="8" fillId="0" borderId="1" numFmtId="161" xfId="17" applyNumberFormat="1" applyFont="1" applyBorder="1" applyAlignment="1" applyProtection="1">
      <alignment horizontal="center" vertical="center" wrapText="1"/>
      <protection hidden="1"/>
    </xf>
    <xf fontId="0" fillId="7" borderId="7" numFmtId="1" xfId="0" applyNumberFormat="1" applyFill="1" applyBorder="1" applyAlignment="1" applyProtection="1">
      <alignment horizontal="left" vertical="center"/>
      <protection hidden="1"/>
    </xf>
    <xf fontId="0" fillId="0" borderId="7" numFmtId="1" xfId="0" applyNumberFormat="1" applyBorder="1" applyAlignment="1" applyProtection="1">
      <alignment horizontal="left" vertical="center"/>
      <protection hidden="1"/>
    </xf>
    <xf fontId="0" fillId="2" borderId="7" numFmtId="1" xfId="0" applyNumberFormat="1" applyFill="1" applyBorder="1" applyAlignment="1" applyProtection="1">
      <alignment horizontal="left" vertical="center"/>
      <protection hidden="1"/>
    </xf>
    <xf fontId="8" fillId="0" borderId="27" numFmtId="161" xfId="17" applyNumberFormat="1" applyFont="1" applyBorder="1" applyAlignment="1" applyProtection="1">
      <alignment horizontal="center" vertical="center" wrapText="1"/>
      <protection hidden="1"/>
    </xf>
    <xf fontId="8" fillId="0" borderId="36" numFmtId="0" xfId="0" applyFont="1" applyBorder="1" applyAlignment="1" applyProtection="1">
      <alignment horizontal="center" vertical="center" wrapText="1"/>
      <protection hidden="1"/>
    </xf>
    <xf fontId="0" fillId="2" borderId="43" numFmtId="1" xfId="0" applyNumberFormat="1" applyFill="1" applyBorder="1" applyAlignment="1" applyProtection="1">
      <alignment horizontal="left" vertical="center"/>
      <protection hidden="1"/>
    </xf>
    <xf fontId="8" fillId="7" borderId="4" numFmtId="3" xfId="17" applyNumberFormat="1" applyFont="1" applyFill="1" applyBorder="1" applyAlignment="1" applyProtection="1">
      <alignment horizontal="left" vertical="center" wrapText="1"/>
      <protection hidden="1"/>
    </xf>
    <xf fontId="8" fillId="0" borderId="34" numFmtId="0" xfId="17" applyFont="1" applyBorder="1" applyAlignment="1" applyProtection="1">
      <alignment horizontal="center" vertical="center" wrapText="1"/>
      <protection hidden="1"/>
    </xf>
    <xf fontId="8" fillId="7" borderId="2" numFmtId="3" xfId="17" applyNumberFormat="1" applyFont="1" applyFill="1" applyBorder="1" applyAlignment="1" applyProtection="1">
      <alignment horizontal="left" vertical="center" wrapText="1"/>
      <protection hidden="1"/>
    </xf>
    <xf fontId="0" fillId="0" borderId="40" numFmtId="0" xfId="0" applyBorder="1" applyAlignment="1" applyProtection="1">
      <alignment horizontal="center" vertical="center" wrapText="1"/>
      <protection hidden="1"/>
    </xf>
    <xf fontId="35" fillId="0" borderId="1" numFmtId="0" xfId="0" applyFont="1" applyBorder="1" applyAlignment="1" applyProtection="1">
      <alignment horizontal="center" vertical="center" wrapText="1"/>
      <protection hidden="1"/>
    </xf>
    <xf fontId="8" fillId="0" borderId="1" numFmtId="161" xfId="17" applyNumberFormat="1" applyFont="1" applyBorder="1" applyAlignment="1" applyProtection="1">
      <alignment horizontal="left" vertical="center" wrapText="1"/>
      <protection hidden="1"/>
    </xf>
    <xf fontId="3" fillId="0" borderId="1" numFmtId="49" xfId="4" applyNumberFormat="1" applyFont="1" applyBorder="1" applyAlignment="1" applyProtection="1">
      <alignment horizontal="left" vertical="center"/>
      <protection hidden="1"/>
    </xf>
    <xf fontId="0" fillId="0" borderId="1" numFmtId="0" xfId="0" applyBorder="1" applyAlignment="1" applyProtection="1">
      <alignment horizontal="center" vertical="center" wrapText="1"/>
      <protection hidden="1"/>
    </xf>
    <xf fontId="8" fillId="5" borderId="3" numFmtId="3" xfId="17" applyNumberFormat="1" applyFont="1" applyFill="1" applyBorder="1" applyAlignment="1" applyProtection="1">
      <alignment horizontal="left" vertical="center" wrapText="1"/>
      <protection hidden="1"/>
    </xf>
    <xf fontId="0" fillId="0" borderId="3" numFmtId="0" xfId="0" applyBorder="1" applyAlignment="1" applyProtection="1">
      <alignment horizontal="center" vertical="center" wrapText="1"/>
      <protection hidden="1"/>
    </xf>
    <xf fontId="8" fillId="16" borderId="1" numFmtId="0" xfId="17" applyFont="1" applyFill="1" applyBorder="1" applyAlignment="1" applyProtection="1">
      <alignment horizontal="left" vertical="center" wrapText="1"/>
      <protection hidden="1"/>
    </xf>
    <xf fontId="8" fillId="16" borderId="1" numFmtId="0" xfId="4" applyFont="1" applyFill="1" applyBorder="1" applyAlignment="1" applyProtection="1">
      <alignment horizontal="left" vertical="center"/>
      <protection hidden="1"/>
    </xf>
    <xf fontId="3" fillId="16" borderId="1" numFmtId="49" xfId="4" applyNumberFormat="1" applyFont="1" applyFill="1" applyBorder="1" applyAlignment="1" applyProtection="1">
      <alignment horizontal="left" vertical="center"/>
      <protection hidden="1"/>
    </xf>
    <xf fontId="8" fillId="16" borderId="1" numFmtId="3" xfId="17" applyNumberFormat="1" applyFont="1" applyFill="1" applyBorder="1" applyAlignment="1" applyProtection="1">
      <alignment horizontal="left" vertical="center" wrapText="1"/>
      <protection hidden="1"/>
    </xf>
    <xf fontId="74" fillId="16" borderId="1" numFmtId="1" xfId="0" applyNumberFormat="1" applyFont="1" applyFill="1" applyBorder="1" applyAlignment="1">
      <alignment horizontal="left" vertical="center"/>
    </xf>
    <xf fontId="16" fillId="0" borderId="1" numFmtId="0" xfId="17" applyFont="1" applyBorder="1" applyAlignment="1" applyProtection="1">
      <alignment horizontal="center" vertical="center" wrapText="1"/>
      <protection hidden="1"/>
    </xf>
    <xf fontId="8" fillId="0" borderId="1" numFmtId="0" xfId="4" applyFont="1" applyBorder="1" applyAlignment="1" applyProtection="1">
      <alignment horizontal="left" vertical="center"/>
      <protection hidden="1"/>
    </xf>
    <xf fontId="0" fillId="0" borderId="2" numFmtId="0" xfId="0" applyBorder="1" applyAlignment="1" applyProtection="1">
      <alignment horizontal="left" vertical="center"/>
      <protection hidden="1"/>
    </xf>
    <xf fontId="8" fillId="0" borderId="1" numFmtId="162" xfId="4" applyNumberFormat="1" applyFont="1" applyBorder="1" applyAlignment="1" applyProtection="1">
      <alignment horizontal="left" vertical="center" wrapText="1"/>
      <protection hidden="1"/>
    </xf>
    <xf fontId="3" fillId="0" borderId="33" numFmtId="0" xfId="4" applyFont="1" applyBorder="1" applyAlignment="1" applyProtection="1">
      <alignment horizontal="center" vertical="center" wrapText="1"/>
      <protection hidden="1"/>
    </xf>
    <xf fontId="8" fillId="0" borderId="2" numFmtId="162" xfId="4" applyNumberFormat="1" applyFont="1" applyBorder="1" applyAlignment="1" applyProtection="1">
      <alignment horizontal="left" vertical="center" wrapText="1"/>
      <protection hidden="1"/>
    </xf>
    <xf fontId="8" fillId="0" borderId="27" numFmtId="162" xfId="4" applyNumberFormat="1" applyFont="1" applyBorder="1" applyAlignment="1" applyProtection="1">
      <alignment horizontal="left" vertical="center" wrapText="1"/>
      <protection hidden="1"/>
    </xf>
    <xf fontId="8" fillId="7" borderId="27" numFmtId="3" xfId="17" applyNumberFormat="1" applyFont="1" applyFill="1" applyBorder="1" applyAlignment="1" applyProtection="1">
      <alignment horizontal="left" vertical="center" wrapText="1"/>
      <protection hidden="1"/>
    </xf>
    <xf fontId="8" fillId="0" borderId="4" numFmtId="162" xfId="4" applyNumberFormat="1" applyFont="1" applyBorder="1" applyAlignment="1" applyProtection="1">
      <alignment horizontal="left" vertical="center" wrapText="1"/>
      <protection hidden="1"/>
    </xf>
    <xf fontId="3" fillId="16" borderId="29" numFmtId="0" xfId="4" applyFont="1" applyFill="1" applyBorder="1" applyAlignment="1" applyProtection="1">
      <alignment horizontal="center" vertical="center"/>
      <protection hidden="1"/>
    </xf>
    <xf fontId="3" fillId="16" borderId="30" numFmtId="0" xfId="4" applyFont="1" applyFill="1" applyBorder="1" applyAlignment="1" applyProtection="1">
      <alignment horizontal="center" vertical="center"/>
      <protection hidden="1"/>
    </xf>
    <xf fontId="3" fillId="16" borderId="30" numFmtId="1" xfId="4" applyNumberFormat="1" applyFont="1" applyFill="1" applyBorder="1" applyAlignment="1" applyProtection="1">
      <alignment horizontal="left" vertical="center" wrapText="1"/>
      <protection hidden="1"/>
    </xf>
    <xf fontId="35" fillId="16" borderId="30" numFmtId="0" xfId="4" applyFont="1" applyFill="1" applyBorder="1" applyAlignment="1" applyProtection="1">
      <alignment horizontal="left" vertical="center" wrapText="1"/>
      <protection hidden="1"/>
    </xf>
    <xf fontId="3" fillId="16" borderId="30" numFmtId="0" xfId="4" applyFont="1" applyFill="1" applyBorder="1" applyAlignment="1" applyProtection="1">
      <alignment horizontal="left" vertical="center"/>
      <protection hidden="1"/>
    </xf>
    <xf fontId="3" fillId="16" borderId="30" numFmtId="0" xfId="4" applyFont="1" applyFill="1" applyBorder="1" applyAlignment="1" applyProtection="1">
      <alignment horizontal="right" vertical="center"/>
      <protection hidden="1"/>
    </xf>
    <xf fontId="8" fillId="16" borderId="30" numFmtId="3" xfId="17" applyNumberFormat="1" applyFont="1" applyFill="1" applyBorder="1" applyAlignment="1" applyProtection="1">
      <alignment horizontal="left" vertical="center" wrapText="1"/>
      <protection hidden="1"/>
    </xf>
    <xf fontId="3" fillId="2" borderId="4" numFmtId="0" xfId="4" applyFont="1" applyFill="1" applyBorder="1" applyAlignment="1" applyProtection="1">
      <alignment horizontal="right" vertical="center"/>
      <protection hidden="1"/>
    </xf>
    <xf fontId="3" fillId="16" borderId="24" numFmtId="0" xfId="4" applyFont="1" applyFill="1" applyBorder="1" applyAlignment="1" applyProtection="1">
      <alignment horizontal="center" vertical="center" wrapText="1"/>
      <protection hidden="1"/>
    </xf>
    <xf fontId="3" fillId="16" borderId="1" numFmtId="0" xfId="4" applyFont="1" applyFill="1" applyBorder="1" applyAlignment="1" applyProtection="1">
      <alignment horizontal="left" vertical="center" wrapText="1"/>
      <protection hidden="1"/>
    </xf>
    <xf fontId="8" fillId="16" borderId="1" numFmtId="49" xfId="17" applyNumberFormat="1" applyFont="1" applyFill="1" applyBorder="1" applyAlignment="1" applyProtection="1">
      <alignment horizontal="left" vertical="center" wrapText="1"/>
      <protection hidden="1"/>
    </xf>
    <xf fontId="8" fillId="7" borderId="1" numFmtId="161" xfId="17" applyNumberFormat="1" applyFont="1" applyFill="1" applyBorder="1" applyAlignment="1" applyProtection="1">
      <alignment horizontal="left" vertical="center" wrapText="1"/>
      <protection hidden="1"/>
    </xf>
    <xf fontId="3" fillId="0" borderId="36" numFmtId="0" xfId="4" applyFont="1" applyBorder="1" applyAlignment="1" applyProtection="1">
      <alignment horizontal="center" vertical="center" wrapText="1"/>
      <protection hidden="1"/>
    </xf>
    <xf fontId="12" fillId="0" borderId="29" numFmtId="0" xfId="0" applyFont="1" applyBorder="1" applyAlignment="1" applyProtection="1">
      <alignment horizontal="center" vertical="center"/>
      <protection hidden="1"/>
    </xf>
    <xf fontId="0" fillId="0" borderId="40" numFmtId="0" xfId="0" applyBorder="1" applyAlignment="1" applyProtection="1">
      <alignment horizontal="center" vertical="center"/>
      <protection hidden="1"/>
    </xf>
    <xf fontId="32" fillId="0" borderId="46" numFmtId="1" xfId="4" applyNumberFormat="1" applyFont="1" applyBorder="1" applyAlignment="1" applyProtection="1">
      <alignment horizontal="left" vertical="center" wrapText="1"/>
      <protection hidden="1"/>
    </xf>
    <xf fontId="8" fillId="7" borderId="30" numFmtId="3" xfId="17" applyNumberFormat="1" applyFont="1" applyFill="1" applyBorder="1" applyAlignment="1" applyProtection="1">
      <alignment horizontal="left" vertical="center" wrapText="1"/>
      <protection hidden="1"/>
    </xf>
    <xf fontId="0" fillId="7" borderId="1" numFmtId="1" xfId="0" applyNumberFormat="1" applyFill="1" applyBorder="1" applyAlignment="1" applyProtection="1">
      <alignment horizontal="left" vertical="center"/>
      <protection hidden="1"/>
    </xf>
    <xf fontId="12" fillId="0" borderId="24" numFmtId="0" xfId="0" applyFont="1" applyBorder="1" applyAlignment="1" applyProtection="1">
      <alignment horizontal="center" vertical="center"/>
      <protection hidden="1"/>
    </xf>
    <xf fontId="16" fillId="0" borderId="10" numFmtId="0" xfId="17" applyFont="1" applyBorder="1" applyAlignment="1" applyProtection="1">
      <alignment horizontal="center" vertical="center" wrapText="1"/>
      <protection hidden="1"/>
    </xf>
    <xf fontId="16" fillId="0" borderId="15" numFmtId="0" xfId="17" applyFont="1" applyBorder="1" applyAlignment="1" applyProtection="1">
      <alignment horizontal="center" vertical="center" wrapText="1"/>
      <protection hidden="1"/>
    </xf>
    <xf fontId="0" fillId="0" borderId="2" numFmtId="1" xfId="0" applyNumberFormat="1" applyBorder="1" applyAlignment="1" applyProtection="1">
      <alignment horizontal="left" vertical="center"/>
      <protection hidden="1"/>
    </xf>
    <xf fontId="12" fillId="0" borderId="33" numFmtId="0" xfId="0" applyFont="1" applyBorder="1" applyAlignment="1" applyProtection="1">
      <alignment horizontal="center" vertical="center" wrapText="1"/>
      <protection hidden="1"/>
    </xf>
    <xf fontId="8" fillId="0" borderId="2" numFmtId="0" xfId="17" applyFont="1" applyBorder="1" applyAlignment="1" applyProtection="1">
      <alignment wrapText="1"/>
      <protection hidden="1"/>
    </xf>
    <xf fontId="8" fillId="0" borderId="2" numFmtId="0" xfId="4" applyFont="1" applyBorder="1" applyAlignment="1" applyProtection="1">
      <alignment horizontal="left" vertical="center"/>
      <protection hidden="1"/>
    </xf>
    <xf fontId="3" fillId="0" borderId="2" numFmtId="49" xfId="4" applyNumberFormat="1" applyFont="1" applyBorder="1" applyAlignment="1" applyProtection="1">
      <alignment horizontal="left" vertical="center"/>
      <protection hidden="1"/>
    </xf>
    <xf fontId="0" fillId="7" borderId="2" numFmtId="1" xfId="0" applyNumberFormat="1" applyFill="1" applyBorder="1" applyAlignment="1" applyProtection="1">
      <alignment horizontal="left" vertical="center"/>
      <protection hidden="1"/>
    </xf>
    <xf fontId="0" fillId="7" borderId="2" numFmtId="1" xfId="0" applyNumberFormat="1" applyFill="1" applyBorder="1" applyAlignment="1">
      <alignment horizontal="left" vertical="center"/>
    </xf>
    <xf fontId="35" fillId="0" borderId="1" numFmtId="0" xfId="0" applyFont="1" applyBorder="1" applyAlignment="1" applyProtection="1">
      <alignment horizontal="left" vertical="center"/>
      <protection hidden="1"/>
    </xf>
    <xf fontId="0" fillId="0" borderId="1" numFmtId="0" xfId="0" applyBorder="1" applyAlignment="1" applyProtection="1">
      <alignment horizontal="right" vertical="center"/>
      <protection hidden="1"/>
    </xf>
    <xf fontId="28" fillId="0" borderId="1" numFmtId="0" xfId="0" applyFont="1" applyBorder="1" applyAlignment="1" applyProtection="1">
      <alignment horizontal="left" vertical="center"/>
      <protection hidden="1"/>
    </xf>
    <xf fontId="28" fillId="2" borderId="1" numFmtId="0" xfId="0" applyFont="1" applyFill="1" applyBorder="1" applyAlignment="1" applyProtection="1">
      <alignment horizontal="left" vertical="center"/>
      <protection hidden="1"/>
    </xf>
    <xf fontId="0" fillId="2" borderId="1" numFmtId="1" xfId="0" applyNumberFormat="1" applyFill="1" applyBorder="1" applyAlignment="1" applyProtection="1">
      <alignment horizontal="left" vertical="center"/>
      <protection hidden="1"/>
    </xf>
    <xf fontId="0" fillId="0" borderId="7" numFmtId="0" xfId="0" applyBorder="1" applyAlignment="1" applyProtection="1">
      <alignment horizontal="center" vertical="center"/>
      <protection hidden="1"/>
    </xf>
    <xf fontId="0" fillId="0" borderId="9" numFmtId="0" xfId="0" applyBorder="1" applyAlignment="1" applyProtection="1">
      <alignment horizontal="center" vertical="center"/>
      <protection hidden="1"/>
    </xf>
    <xf fontId="12" fillId="0" borderId="26" numFmtId="0" xfId="0" applyFont="1" applyBorder="1" applyAlignment="1" applyProtection="1">
      <alignment horizontal="center" vertical="center"/>
      <protection hidden="1"/>
    </xf>
    <xf fontId="8" fillId="0" borderId="27" numFmtId="161" xfId="17" applyNumberFormat="1" applyFont="1" applyBorder="1" applyAlignment="1" applyProtection="1">
      <alignment horizontal="left" vertical="center" wrapText="1"/>
      <protection hidden="1"/>
    </xf>
    <xf fontId="0" fillId="2" borderId="27" numFmtId="1" xfId="0" applyNumberFormat="1" applyFill="1" applyBorder="1" applyAlignment="1" applyProtection="1">
      <alignment horizontal="left" vertical="center"/>
      <protection hidden="1"/>
    </xf>
    <xf fontId="3" fillId="0" borderId="22" numFmtId="0" xfId="4" applyFont="1" applyBorder="1" applyAlignment="1" applyProtection="1">
      <alignment horizontal="center" vertical="center"/>
      <protection hidden="1"/>
    </xf>
    <xf fontId="3" fillId="0" borderId="4" numFmtId="0" xfId="4" applyFont="1" applyBorder="1" applyAlignment="1" applyProtection="1">
      <alignment horizontal="left" vertical="center"/>
      <protection hidden="1"/>
    </xf>
    <xf fontId="16" fillId="0" borderId="4" numFmtId="0" xfId="17" applyFont="1" applyBorder="1" applyAlignment="1" applyProtection="1">
      <alignment horizontal="left" vertical="center" wrapText="1"/>
      <protection hidden="1"/>
    </xf>
    <xf fontId="3" fillId="0" borderId="2" numFmtId="0" xfId="4" applyFont="1" applyBorder="1" applyAlignment="1" applyProtection="1">
      <alignment horizontal="left" vertical="center"/>
      <protection hidden="1"/>
    </xf>
    <xf fontId="8" fillId="7" borderId="27" numFmtId="161" xfId="17" applyNumberFormat="1" applyFont="1" applyFill="1" applyBorder="1" applyAlignment="1" applyProtection="1">
      <alignment horizontal="left" vertical="center" wrapText="1"/>
      <protection hidden="1"/>
    </xf>
    <xf fontId="12" fillId="0" borderId="29" numFmtId="0" xfId="0" applyFont="1" applyBorder="1" applyAlignment="1" applyProtection="1">
      <alignment horizontal="center" vertical="center" wrapText="1"/>
      <protection hidden="1"/>
    </xf>
    <xf fontId="3" fillId="0" borderId="4" numFmtId="0" xfId="4" applyFont="1" applyBorder="1" applyAlignment="1" applyProtection="1">
      <alignment horizontal="right" vertical="center"/>
      <protection hidden="1"/>
    </xf>
    <xf fontId="8" fillId="0" borderId="3" numFmtId="3" xfId="17" applyNumberFormat="1" applyFont="1" applyBorder="1" applyAlignment="1" applyProtection="1">
      <alignment horizontal="left" vertical="center" wrapText="1"/>
      <protection hidden="1"/>
    </xf>
    <xf fontId="8" fillId="0" borderId="3" numFmtId="161" xfId="17" applyNumberFormat="1" applyFont="1" applyBorder="1" applyAlignment="1" applyProtection="1">
      <alignment horizontal="left" vertical="center" wrapText="1"/>
      <protection hidden="1"/>
    </xf>
    <xf fontId="12" fillId="2" borderId="24" numFmtId="0" xfId="0" applyFont="1" applyFill="1" applyBorder="1" applyAlignment="1" applyProtection="1">
      <alignment horizontal="center" vertical="center" wrapText="1"/>
      <protection hidden="1"/>
    </xf>
    <xf fontId="0" fillId="2" borderId="1" numFmtId="0" xfId="0" applyFill="1" applyBorder="1" applyAlignment="1" applyProtection="1">
      <alignment horizontal="center" vertical="center"/>
      <protection hidden="1"/>
    </xf>
    <xf fontId="8" fillId="2" borderId="1" numFmtId="0" xfId="17" applyFont="1" applyFill="1" applyBorder="1" applyAlignment="1" applyProtection="1">
      <alignment horizontal="left" vertical="center" wrapText="1"/>
      <protection hidden="1"/>
    </xf>
    <xf fontId="48" fillId="2" borderId="1" numFmtId="0" xfId="17" applyFont="1" applyFill="1" applyBorder="1" applyAlignment="1" applyProtection="1">
      <alignment horizontal="center" vertical="center" wrapText="1"/>
      <protection hidden="1"/>
    </xf>
    <xf fontId="8" fillId="2" borderId="4" numFmtId="49" xfId="17" applyNumberFormat="1" applyFont="1" applyFill="1" applyBorder="1" applyAlignment="1" applyProtection="1">
      <alignment horizontal="left" vertical="center" wrapText="1"/>
      <protection hidden="1"/>
    </xf>
    <xf fontId="0" fillId="2" borderId="2" numFmtId="0" xfId="0" applyFill="1" applyBorder="1" applyAlignment="1" applyProtection="1">
      <alignment horizontal="center" vertical="center"/>
      <protection hidden="1"/>
    </xf>
    <xf fontId="0" fillId="2" borderId="3" numFmtId="0" xfId="0" applyFill="1" applyBorder="1" applyAlignment="1" applyProtection="1">
      <alignment horizontal="center" vertical="center"/>
      <protection hidden="1"/>
    </xf>
    <xf fontId="0" fillId="2" borderId="4" numFmtId="0" xfId="0" applyFill="1" applyBorder="1" applyAlignment="1" applyProtection="1">
      <alignment horizontal="center" vertical="center"/>
      <protection hidden="1"/>
    </xf>
    <xf fontId="8" fillId="0" borderId="34" numFmtId="0" xfId="4" applyFont="1" applyBorder="1" applyAlignment="1" applyProtection="1">
      <alignment horizontal="center" vertical="center" wrapText="1"/>
      <protection hidden="1"/>
    </xf>
    <xf fontId="0" fillId="19" borderId="1" numFmtId="0" xfId="0" applyFill="1" applyBorder="1" applyAlignment="1" applyProtection="1">
      <alignment horizontal="right" vertical="center"/>
      <protection hidden="1"/>
    </xf>
    <xf fontId="8" fillId="0" borderId="32" numFmtId="0" xfId="4" applyFont="1" applyBorder="1" applyAlignment="1" applyProtection="1">
      <alignment horizontal="center" vertical="center" wrapText="1"/>
      <protection hidden="1"/>
    </xf>
    <xf fontId="8" fillId="19" borderId="1" numFmtId="161" xfId="17" applyNumberFormat="1" applyFont="1" applyFill="1" applyBorder="1" applyAlignment="1" applyProtection="1">
      <alignment horizontal="left" vertical="center" wrapText="1"/>
      <protection hidden="1"/>
    </xf>
    <xf fontId="8" fillId="0" borderId="4" numFmtId="161" xfId="17" applyNumberFormat="1" applyFont="1" applyBorder="1" applyAlignment="1" applyProtection="1">
      <alignment horizontal="left" vertical="center" wrapText="1"/>
      <protection hidden="1"/>
    </xf>
    <xf fontId="3" fillId="0" borderId="29" numFmtId="0" xfId="4" applyFont="1" applyBorder="1" applyAlignment="1" applyProtection="1">
      <alignment horizontal="center" vertical="center"/>
      <protection hidden="1"/>
    </xf>
    <xf fontId="3" fillId="0" borderId="4" numFmtId="1" xfId="4" applyNumberFormat="1" applyFont="1" applyBorder="1" applyAlignment="1" applyProtection="1">
      <alignment horizontal="left" vertical="center" wrapText="1"/>
      <protection hidden="1"/>
    </xf>
    <xf fontId="3" fillId="0" borderId="31" numFmtId="0" xfId="4" applyFont="1" applyBorder="1" applyAlignment="1" applyProtection="1">
      <alignment horizontal="center" vertical="center" wrapText="1"/>
      <protection hidden="1"/>
    </xf>
    <xf fontId="3" fillId="0" borderId="1" numFmtId="1" xfId="4" applyNumberFormat="1" applyFont="1" applyBorder="1" applyAlignment="1" applyProtection="1">
      <alignment horizontal="left" vertical="center"/>
      <protection hidden="1"/>
    </xf>
    <xf fontId="3" fillId="0" borderId="25" numFmtId="0" xfId="4" applyFont="1" applyBorder="1" applyAlignment="1" applyProtection="1">
      <alignment horizontal="center" vertical="center" wrapText="1"/>
      <protection hidden="1"/>
    </xf>
    <xf fontId="11" fillId="0" borderId="1" numFmtId="0" xfId="16" applyFont="1" applyBorder="1" applyAlignment="1" applyProtection="1">
      <alignment horizontal="left" vertical="center" wrapText="1"/>
      <protection hidden="1"/>
    </xf>
    <xf fontId="3" fillId="0" borderId="1" numFmtId="1" xfId="4" applyNumberFormat="1" applyFont="1" applyBorder="1" applyAlignment="1" applyProtection="1">
      <alignment horizontal="left" vertical="center" wrapText="1"/>
      <protection hidden="1"/>
    </xf>
    <xf fontId="3" fillId="2" borderId="24" numFmtId="0" xfId="4" applyFont="1" applyFill="1" applyBorder="1" applyAlignment="1" applyProtection="1">
      <alignment horizontal="center" vertical="center"/>
      <protection hidden="1"/>
    </xf>
    <xf fontId="3" fillId="2" borderId="2" numFmtId="0" xfId="4" applyFont="1" applyFill="1" applyBorder="1" applyAlignment="1" applyProtection="1">
      <alignment horizontal="center" vertical="center"/>
      <protection hidden="1"/>
    </xf>
    <xf fontId="3" fillId="2" borderId="1" numFmtId="1" xfId="4" applyNumberFormat="1" applyFont="1" applyFill="1" applyBorder="1" applyAlignment="1" applyProtection="1">
      <alignment horizontal="left" vertical="center" wrapText="1"/>
      <protection hidden="1"/>
    </xf>
    <xf fontId="3" fillId="2" borderId="1" numFmtId="0" xfId="4" applyFont="1" applyFill="1" applyBorder="1" applyAlignment="1" applyProtection="1">
      <alignment horizontal="left" vertical="center"/>
      <protection hidden="1"/>
    </xf>
    <xf fontId="8" fillId="2" borderId="1" numFmtId="49" xfId="17" applyNumberFormat="1" applyFont="1" applyFill="1" applyBorder="1" applyAlignment="1" applyProtection="1">
      <alignment horizontal="left" vertical="center" wrapText="1"/>
      <protection hidden="1"/>
    </xf>
    <xf fontId="3" fillId="2" borderId="3" numFmtId="0" xfId="4" applyFont="1" applyFill="1" applyBorder="1" applyAlignment="1" applyProtection="1">
      <alignment horizontal="center" vertical="center"/>
      <protection hidden="1"/>
    </xf>
    <xf fontId="3" fillId="2" borderId="4" numFmtId="0" xfId="4" applyFont="1" applyFill="1" applyBorder="1" applyAlignment="1" applyProtection="1">
      <alignment horizontal="center" vertical="center"/>
      <protection hidden="1"/>
    </xf>
    <xf fontId="3" fillId="0" borderId="27" numFmtId="1" xfId="4" applyNumberFormat="1" applyFont="1" applyBorder="1" applyAlignment="1" applyProtection="1">
      <alignment horizontal="left" vertical="center"/>
      <protection hidden="1"/>
    </xf>
    <xf fontId="3" fillId="0" borderId="28" numFmtId="0" xfId="4" applyFont="1" applyBorder="1" applyAlignment="1" applyProtection="1">
      <alignment horizontal="center" vertical="center" wrapText="1"/>
      <protection hidden="1"/>
    </xf>
    <xf fontId="28" fillId="0" borderId="4" numFmtId="0" xfId="4" applyFont="1" applyBorder="1" applyAlignment="1" applyProtection="1">
      <alignment horizontal="left" vertical="center"/>
      <protection hidden="1"/>
    </xf>
    <xf fontId="3" fillId="0" borderId="23" numFmtId="0" xfId="4" applyFont="1" applyBorder="1" applyAlignment="1" applyProtection="1">
      <alignment horizontal="center" vertical="center" wrapText="1"/>
      <protection hidden="1"/>
    </xf>
    <xf fontId="3" fillId="0" borderId="1" numFmtId="0" xfId="4" applyFont="1" applyBorder="1" applyAlignment="1" applyProtection="1">
      <alignment horizontal="center" vertical="center"/>
      <protection hidden="1"/>
    </xf>
    <xf fontId="8" fillId="0" borderId="1" numFmtId="0" xfId="17" applyFont="1" applyBorder="1" applyAlignment="1" applyProtection="1">
      <alignment wrapText="1"/>
      <protection hidden="1"/>
    </xf>
    <xf fontId="8" fillId="7" borderId="1" numFmtId="49" xfId="17" applyNumberFormat="1" applyFont="1" applyFill="1" applyBorder="1" applyAlignment="1" applyProtection="1">
      <alignment horizontal="left" vertical="center" wrapText="1"/>
      <protection hidden="1"/>
    </xf>
    <xf fontId="3" fillId="0" borderId="27" numFmtId="0" xfId="4" applyFont="1" applyBorder="1" applyAlignment="1" applyProtection="1">
      <alignment horizontal="center" vertical="center"/>
      <protection hidden="1"/>
    </xf>
    <xf fontId="28" fillId="0" borderId="30" numFmtId="0" xfId="4" applyFont="1" applyBorder="1" applyAlignment="1" applyProtection="1">
      <alignment horizontal="left" vertical="center"/>
      <protection hidden="1"/>
    </xf>
    <xf fontId="35" fillId="0" borderId="4" numFmtId="0" xfId="4" applyFont="1" applyBorder="1" applyAlignment="1" applyProtection="1">
      <alignment horizontal="left" vertical="center"/>
      <protection hidden="1"/>
    </xf>
    <xf fontId="35" fillId="0" borderId="1" numFmtId="0" xfId="0" applyFont="1" applyBorder="1" applyAlignment="1" applyProtection="1">
      <alignment horizontal="center" vertical="center"/>
      <protection hidden="1"/>
    </xf>
    <xf fontId="3" fillId="0" borderId="1" numFmtId="0" xfId="4" applyFont="1" applyBorder="1" applyAlignment="1" applyProtection="1">
      <alignment horizontal="right" vertical="center"/>
      <protection hidden="1"/>
    </xf>
    <xf fontId="3" fillId="0" borderId="2" numFmtId="1" xfId="4" applyNumberFormat="1" applyFont="1" applyBorder="1" applyAlignment="1" applyProtection="1">
      <alignment horizontal="left" vertical="center"/>
      <protection hidden="1"/>
    </xf>
    <xf fontId="3" fillId="0" borderId="34" numFmtId="0" xfId="4" applyFont="1" applyBorder="1" applyAlignment="1" applyProtection="1">
      <alignment horizontal="center" vertical="center" wrapText="1"/>
      <protection hidden="1"/>
    </xf>
    <xf fontId="3" fillId="0" borderId="30" numFmtId="0" xfId="4" applyFont="1" applyBorder="1" applyAlignment="1" applyProtection="1">
      <alignment horizontal="left" vertical="center"/>
      <protection hidden="1"/>
    </xf>
    <xf fontId="3" fillId="0" borderId="30" numFmtId="1" xfId="4" applyNumberFormat="1" applyFont="1" applyBorder="1" applyAlignment="1" applyProtection="1">
      <alignment horizontal="left" vertical="center" wrapText="1"/>
      <protection hidden="1"/>
    </xf>
    <xf fontId="3" fillId="0" borderId="30" numFmtId="0" xfId="4" applyFont="1" applyBorder="1" applyAlignment="1" applyProtection="1">
      <alignment horizontal="right" vertical="center"/>
      <protection hidden="1"/>
    </xf>
    <xf fontId="0" fillId="7" borderId="1" numFmtId="162" xfId="0" applyNumberFormat="1" applyFill="1" applyBorder="1" applyAlignment="1" applyProtection="1">
      <alignment horizontal="left" vertical="center"/>
      <protection hidden="1"/>
    </xf>
    <xf fontId="0" fillId="0" borderId="4" numFmtId="1" xfId="0" applyNumberFormat="1" applyBorder="1" applyAlignment="1" applyProtection="1">
      <alignment horizontal="left" vertical="center" wrapText="1"/>
      <protection hidden="1"/>
    </xf>
    <xf fontId="0" fillId="0" borderId="4" numFmtId="0" xfId="0" applyBorder="1" applyAlignment="1" applyProtection="1">
      <alignment horizontal="right" vertical="center"/>
      <protection hidden="1"/>
    </xf>
    <xf fontId="3" fillId="0" borderId="39" numFmtId="1" xfId="4" applyNumberFormat="1" applyFont="1" applyBorder="1" applyAlignment="1" applyProtection="1">
      <alignment horizontal="left" vertical="center"/>
      <protection hidden="1"/>
    </xf>
    <xf fontId="8" fillId="7" borderId="39" numFmtId="161" xfId="17" applyNumberFormat="1" applyFont="1" applyFill="1" applyBorder="1" applyAlignment="1" applyProtection="1">
      <alignment horizontal="left" vertical="center" wrapText="1"/>
      <protection hidden="1"/>
    </xf>
    <xf fontId="34" fillId="0" borderId="45" numFmtId="0" xfId="4" applyFont="1" applyBorder="1" applyAlignment="1" applyProtection="1">
      <alignment horizontal="center" vertical="center" wrapText="1"/>
      <protection hidden="1"/>
    </xf>
    <xf fontId="34" fillId="0" borderId="46" numFmtId="0" xfId="4" applyFont="1" applyBorder="1" applyAlignment="1" applyProtection="1">
      <alignment horizontal="center" vertical="center" wrapText="1"/>
      <protection hidden="1"/>
    </xf>
    <xf fontId="34" fillId="0" borderId="0" numFmtId="0" xfId="4" applyFont="1" applyAlignment="1" applyProtection="1">
      <alignment horizontal="center" vertical="center" wrapText="1"/>
      <protection hidden="1"/>
    </xf>
    <xf fontId="12" fillId="0" borderId="1" numFmtId="0" xfId="0" applyFont="1" applyBorder="1" applyAlignment="1" applyProtection="1">
      <alignment horizontal="center" vertical="center" wrapText="1"/>
      <protection hidden="1"/>
    </xf>
    <xf fontId="12" fillId="0" borderId="1" numFmtId="0" xfId="0" applyFont="1" applyBorder="1" applyAlignment="1" applyProtection="1">
      <alignment horizontal="right" vertical="center"/>
      <protection hidden="1"/>
    </xf>
    <xf fontId="34" fillId="0" borderId="47" numFmtId="0" xfId="4" applyFont="1" applyBorder="1" applyAlignment="1" applyProtection="1">
      <alignment horizontal="center" vertical="center" wrapText="1"/>
      <protection hidden="1"/>
    </xf>
    <xf fontId="12" fillId="0" borderId="1" numFmtId="0" xfId="0" applyFont="1" applyBorder="1" applyAlignment="1" applyProtection="1">
      <alignment horizontal="center" vertical="center"/>
      <protection hidden="1"/>
    </xf>
    <xf fontId="10" fillId="0" borderId="1" numFmtId="0" xfId="4" applyFont="1" applyBorder="1" applyAlignment="1" applyProtection="1">
      <alignment horizontal="center" vertical="center"/>
      <protection hidden="1"/>
    </xf>
    <xf fontId="35" fillId="0" borderId="1" numFmtId="0" xfId="4" applyFont="1" applyBorder="1" applyAlignment="1" applyProtection="1">
      <alignment horizontal="left" vertical="center"/>
      <protection hidden="1"/>
    </xf>
    <xf fontId="12" fillId="0" borderId="1" numFmtId="0" xfId="4" applyFont="1" applyBorder="1" applyAlignment="1" applyProtection="1">
      <alignment horizontal="right" vertical="center"/>
      <protection hidden="1"/>
    </xf>
    <xf fontId="28" fillId="0" borderId="1" numFmtId="0" xfId="4" applyFont="1" applyBorder="1" applyAlignment="1" applyProtection="1">
      <alignment horizontal="left" vertical="center"/>
      <protection hidden="1"/>
    </xf>
    <xf fontId="12" fillId="0" borderId="42" numFmtId="0" xfId="4" applyFont="1" applyBorder="1" applyAlignment="1" applyProtection="1">
      <alignment horizontal="center" vertical="center" wrapText="1"/>
      <protection hidden="1"/>
    </xf>
    <xf fontId="10" fillId="0" borderId="1" numFmtId="0" xfId="4" applyFont="1" applyBorder="1" applyAlignment="1" applyProtection="1">
      <alignment horizontal="center" vertical="center" wrapText="1"/>
      <protection hidden="1"/>
    </xf>
    <xf fontId="12" fillId="0" borderId="54" numFmtId="0" xfId="4" applyFont="1" applyBorder="1" applyAlignment="1" applyProtection="1">
      <alignment horizontal="center" vertical="center" wrapText="1"/>
      <protection hidden="1"/>
    </xf>
    <xf fontId="11" fillId="7" borderId="1" numFmtId="161" xfId="17" applyNumberFormat="1" applyFont="1" applyFill="1" applyBorder="1" applyAlignment="1" applyProtection="1">
      <alignment horizontal="left" vertical="center" wrapText="1"/>
      <protection hidden="1"/>
    </xf>
    <xf fontId="12" fillId="0" borderId="55" numFmtId="0" xfId="4" applyFont="1" applyBorder="1" applyAlignment="1" applyProtection="1">
      <alignment horizontal="center" vertical="center" wrapText="1"/>
      <protection hidden="1"/>
    </xf>
    <xf fontId="11" fillId="7" borderId="27" numFmtId="161" xfId="17" applyNumberFormat="1" applyFont="1" applyFill="1" applyBorder="1" applyAlignment="1" applyProtection="1">
      <alignment horizontal="left" vertical="center" wrapText="1"/>
      <protection hidden="1"/>
    </xf>
    <xf fontId="10" fillId="0" borderId="22" numFmtId="0" xfId="4" applyFont="1" applyBorder="1" applyAlignment="1" applyProtection="1">
      <alignment horizontal="center" vertical="center"/>
      <protection hidden="1"/>
    </xf>
    <xf fontId="32" fillId="0" borderId="4" numFmtId="1" xfId="4" applyNumberFormat="1" applyFont="1" applyBorder="1" applyAlignment="1" applyProtection="1">
      <alignment horizontal="left" vertical="center" wrapText="1"/>
      <protection hidden="1"/>
    </xf>
    <xf fontId="12" fillId="0" borderId="4" numFmtId="0" xfId="4" applyFont="1" applyBorder="1" applyAlignment="1" applyProtection="1">
      <alignment horizontal="right" vertical="center"/>
      <protection hidden="1"/>
    </xf>
    <xf fontId="12" fillId="0" borderId="31" numFmtId="0" xfId="4" applyFont="1" applyBorder="1" applyAlignment="1" applyProtection="1">
      <alignment horizontal="center" vertical="center" wrapText="1"/>
      <protection hidden="1"/>
    </xf>
    <xf fontId="12" fillId="2" borderId="4" numFmtId="0" xfId="4" applyFont="1" applyFill="1" applyBorder="1" applyAlignment="1" applyProtection="1">
      <alignment horizontal="right" vertical="center"/>
      <protection hidden="1"/>
    </xf>
    <xf fontId="10" fillId="0" borderId="24" numFmtId="0" xfId="4" applyFont="1" applyBorder="1" applyAlignment="1" applyProtection="1">
      <alignment horizontal="center" vertical="center" wrapText="1"/>
      <protection hidden="1"/>
    </xf>
    <xf fontId="12" fillId="0" borderId="25" numFmtId="0" xfId="4" applyFont="1" applyBorder="1" applyAlignment="1" applyProtection="1">
      <alignment horizontal="center" vertical="center" wrapText="1"/>
      <protection hidden="1"/>
    </xf>
    <xf fontId="10" fillId="0" borderId="26" numFmtId="0" xfId="4" applyFont="1" applyBorder="1" applyAlignment="1" applyProtection="1">
      <alignment horizontal="center" vertical="center"/>
      <protection hidden="1"/>
    </xf>
    <xf fontId="12" fillId="0" borderId="28" numFmtId="0" xfId="4" applyFont="1" applyBorder="1" applyAlignment="1" applyProtection="1">
      <alignment horizontal="center" vertical="center" wrapText="1"/>
      <protection hidden="1"/>
    </xf>
    <xf fontId="12" fillId="0" borderId="23" numFmtId="0" xfId="4" applyFont="1" applyBorder="1" applyAlignment="1" applyProtection="1">
      <alignment horizontal="center" vertical="center" wrapText="1"/>
      <protection hidden="1"/>
    </xf>
    <xf fontId="12" fillId="2" borderId="30" numFmtId="0" xfId="4" applyFont="1" applyFill="1" applyBorder="1" applyAlignment="1" applyProtection="1">
      <alignment horizontal="right" vertical="center"/>
      <protection hidden="1"/>
    </xf>
    <xf fontId="10" fillId="0" borderId="33" numFmtId="0" xfId="4" applyFont="1" applyBorder="1" applyAlignment="1" applyProtection="1">
      <alignment horizontal="center" vertical="center" wrapText="1"/>
      <protection hidden="1"/>
    </xf>
    <xf fontId="12" fillId="0" borderId="34" numFmtId="0" xfId="4" applyFont="1" applyBorder="1" applyAlignment="1" applyProtection="1">
      <alignment horizontal="center" vertical="center" wrapText="1"/>
      <protection hidden="1"/>
    </xf>
    <xf fontId="0" fillId="3" borderId="0" numFmtId="0" xfId="0" applyFill="1" applyProtection="1">
      <protection hidden="1"/>
    </xf>
    <xf fontId="10" fillId="3" borderId="29" numFmtId="0" xfId="4" applyFont="1" applyFill="1" applyBorder="1" applyAlignment="1" applyProtection="1">
      <alignment horizontal="center" vertical="center"/>
      <protection hidden="1"/>
    </xf>
    <xf fontId="3" fillId="3" borderId="40" numFmtId="0" xfId="4" applyFont="1" applyFill="1" applyBorder="1" applyAlignment="1" applyProtection="1">
      <alignment horizontal="center" vertical="center"/>
      <protection hidden="1"/>
    </xf>
    <xf fontId="32" fillId="3" borderId="30" numFmtId="1" xfId="4" applyNumberFormat="1" applyFont="1" applyFill="1" applyBorder="1" applyAlignment="1" applyProtection="1">
      <alignment horizontal="left" vertical="center" wrapText="1"/>
      <protection hidden="1"/>
    </xf>
    <xf fontId="35" fillId="3" borderId="30" numFmtId="0" xfId="4" applyFont="1" applyFill="1" applyBorder="1" applyAlignment="1" applyProtection="1">
      <alignment horizontal="left" vertical="center"/>
      <protection hidden="1"/>
    </xf>
    <xf fontId="3" fillId="3" borderId="30" numFmtId="0" xfId="4" applyFont="1" applyFill="1" applyBorder="1" applyAlignment="1" applyProtection="1">
      <alignment horizontal="left" vertical="center"/>
      <protection hidden="1"/>
    </xf>
    <xf fontId="3" fillId="3" borderId="30" numFmtId="0" xfId="4" applyFont="1" applyFill="1" applyBorder="1" applyAlignment="1" applyProtection="1">
      <alignment horizontal="right" vertical="center"/>
      <protection hidden="1"/>
    </xf>
    <xf fontId="8" fillId="3" borderId="30" numFmtId="49" xfId="17" applyNumberFormat="1" applyFont="1" applyFill="1" applyBorder="1" applyAlignment="1" applyProtection="1">
      <alignment horizontal="left" vertical="center" wrapText="1"/>
      <protection hidden="1"/>
    </xf>
    <xf fontId="12" fillId="3" borderId="31" numFmtId="0" xfId="4" applyFont="1" applyFill="1" applyBorder="1" applyAlignment="1" applyProtection="1">
      <alignment horizontal="left" vertical="center" wrapText="1"/>
      <protection hidden="1"/>
    </xf>
    <xf fontId="10" fillId="3" borderId="24" numFmtId="0" xfId="4" applyFont="1" applyFill="1" applyBorder="1" applyAlignment="1" applyProtection="1">
      <alignment horizontal="center" vertical="center" wrapText="1"/>
      <protection hidden="1"/>
    </xf>
    <xf fontId="3" fillId="3" borderId="3" numFmtId="0" xfId="4" applyFont="1" applyFill="1" applyBorder="1" applyAlignment="1" applyProtection="1">
      <alignment horizontal="center" vertical="center"/>
      <protection hidden="1"/>
    </xf>
    <xf fontId="38" fillId="3" borderId="1" numFmtId="0" xfId="17" applyFont="1" applyFill="1" applyBorder="1" applyAlignment="1" applyProtection="1">
      <alignment horizontal="left" vertical="center" wrapText="1"/>
      <protection hidden="1"/>
    </xf>
    <xf fontId="11" fillId="3" borderId="1" numFmtId="0" xfId="4" applyFont="1" applyFill="1" applyBorder="1" applyProtection="1">
      <protection hidden="1"/>
    </xf>
    <xf fontId="11" fillId="3" borderId="1" numFmtId="0" xfId="17" applyFont="1" applyFill="1" applyBorder="1" applyAlignment="1" applyProtection="1">
      <alignment horizontal="left" vertical="center" wrapText="1"/>
      <protection hidden="1"/>
    </xf>
    <xf fontId="8" fillId="3" borderId="1" numFmtId="49" xfId="17" applyNumberFormat="1" applyFont="1" applyFill="1" applyBorder="1" applyAlignment="1" applyProtection="1">
      <alignment horizontal="left" vertical="center" wrapText="1"/>
      <protection hidden="1"/>
    </xf>
    <xf fontId="12" fillId="3" borderId="25" numFmtId="0" xfId="4" applyFont="1" applyFill="1" applyBorder="1" applyAlignment="1" applyProtection="1">
      <alignment horizontal="center" vertical="center" wrapText="1"/>
      <protection hidden="1"/>
    </xf>
    <xf fontId="12" fillId="3" borderId="1" numFmtId="2" xfId="4" applyNumberFormat="1" applyFont="1" applyFill="1" applyBorder="1" applyAlignment="1" applyProtection="1">
      <alignment horizontal="left"/>
      <protection hidden="1"/>
    </xf>
    <xf fontId="10" fillId="3" borderId="26" numFmtId="0" xfId="4" applyFont="1" applyFill="1" applyBorder="1" applyAlignment="1" applyProtection="1">
      <alignment horizontal="center" vertical="center" wrapText="1"/>
      <protection hidden="1"/>
    </xf>
    <xf fontId="3" fillId="3" borderId="39" numFmtId="0" xfId="4" applyFont="1" applyFill="1" applyBorder="1" applyAlignment="1" applyProtection="1">
      <alignment horizontal="center" vertical="center"/>
      <protection hidden="1"/>
    </xf>
    <xf fontId="38" fillId="3" borderId="27" numFmtId="0" xfId="17" applyFont="1" applyFill="1" applyBorder="1" applyAlignment="1" applyProtection="1">
      <alignment horizontal="left" vertical="center" wrapText="1"/>
      <protection hidden="1"/>
    </xf>
    <xf fontId="11" fillId="3" borderId="27" numFmtId="0" xfId="4" applyFont="1" applyFill="1" applyBorder="1" applyProtection="1">
      <protection hidden="1"/>
    </xf>
    <xf fontId="11" fillId="3" borderId="27" numFmtId="0" xfId="17" applyFont="1" applyFill="1" applyBorder="1" applyAlignment="1" applyProtection="1">
      <alignment horizontal="left" vertical="center" wrapText="1"/>
      <protection hidden="1"/>
    </xf>
    <xf fontId="8" fillId="3" borderId="27" numFmtId="49" xfId="17" applyNumberFormat="1" applyFont="1" applyFill="1" applyBorder="1" applyAlignment="1" applyProtection="1">
      <alignment horizontal="left" vertical="center" wrapText="1"/>
      <protection hidden="1"/>
    </xf>
    <xf fontId="12" fillId="3" borderId="28" numFmtId="0" xfId="4" applyFont="1" applyFill="1" applyBorder="1" applyAlignment="1" applyProtection="1">
      <alignment horizontal="center" vertical="center" wrapText="1"/>
      <protection hidden="1"/>
    </xf>
    <xf fontId="12" fillId="3" borderId="27" numFmtId="2" xfId="4" applyNumberFormat="1" applyFont="1" applyFill="1" applyBorder="1" applyAlignment="1" applyProtection="1">
      <alignment horizontal="left"/>
      <protection hidden="1"/>
    </xf>
    <xf fontId="10" fillId="3" borderId="48" numFmtId="0" xfId="4" applyFont="1" applyFill="1" applyBorder="1" applyAlignment="1" applyProtection="1">
      <alignment horizontal="center" vertical="center"/>
      <protection hidden="1"/>
    </xf>
    <xf fontId="3" fillId="3" borderId="37" numFmtId="0" xfId="4" applyFont="1" applyFill="1" applyBorder="1" applyAlignment="1" applyProtection="1">
      <alignment horizontal="center" vertical="center"/>
      <protection hidden="1"/>
    </xf>
    <xf fontId="32" fillId="0" borderId="3" numFmtId="1" xfId="4" applyNumberFormat="1" applyFont="1" applyBorder="1" applyAlignment="1" applyProtection="1">
      <alignment horizontal="left" vertical="center" wrapText="1"/>
      <protection hidden="1"/>
    </xf>
    <xf fontId="35" fillId="0" borderId="3" numFmtId="0" xfId="4" applyFont="1" applyBorder="1" applyAlignment="1" applyProtection="1">
      <alignment horizontal="left" vertical="center"/>
      <protection hidden="1"/>
    </xf>
    <xf fontId="3" fillId="0" borderId="3" numFmtId="0" xfId="4" applyFont="1" applyBorder="1" applyAlignment="1" applyProtection="1">
      <alignment horizontal="left" vertical="center"/>
      <protection hidden="1"/>
    </xf>
    <xf fontId="8" fillId="0" borderId="3" numFmtId="49" xfId="17" applyNumberFormat="1" applyFont="1" applyBorder="1" applyAlignment="1" applyProtection="1">
      <alignment horizontal="left" vertical="center" wrapText="1"/>
      <protection hidden="1"/>
    </xf>
    <xf fontId="12" fillId="3" borderId="32" numFmtId="0" xfId="4" applyFont="1" applyFill="1" applyBorder="1" applyAlignment="1" applyProtection="1">
      <alignment horizontal="left" vertical="center" wrapText="1"/>
      <protection hidden="1"/>
    </xf>
    <xf fontId="3" fillId="3" borderId="27" numFmtId="2" xfId="4" applyNumberFormat="1" applyFont="1" applyFill="1" applyBorder="1" applyAlignment="1" applyProtection="1">
      <alignment horizontal="left" vertical="center"/>
      <protection hidden="1"/>
    </xf>
    <xf fontId="10" fillId="0" borderId="56" numFmtId="0" xfId="4" applyFont="1" applyBorder="1" applyAlignment="1" applyProtection="1">
      <alignment horizontal="center" vertical="center" wrapText="1"/>
      <protection hidden="1"/>
    </xf>
    <xf fontId="11" fillId="0" borderId="30" numFmtId="0" xfId="4" applyFont="1" applyBorder="1" applyProtection="1">
      <protection hidden="1"/>
    </xf>
    <xf fontId="8" fillId="0" borderId="30" numFmtId="1" xfId="17" applyNumberFormat="1" applyFont="1" applyBorder="1" applyAlignment="1" applyProtection="1">
      <alignment horizontal="left" vertical="center" wrapText="1"/>
      <protection hidden="1"/>
    </xf>
    <xf fontId="10" fillId="0" borderId="57" numFmtId="0" xfId="4" applyFont="1" applyBorder="1" applyAlignment="1" applyProtection="1">
      <alignment horizontal="center" vertical="center" wrapText="1"/>
      <protection hidden="1"/>
    </xf>
    <xf fontId="11" fillId="0" borderId="1" numFmtId="0" xfId="4" applyFont="1" applyBorder="1" applyProtection="1">
      <protection hidden="1"/>
    </xf>
    <xf fontId="8" fillId="0" borderId="1" numFmtId="1" xfId="17" applyNumberFormat="1" applyFont="1" applyBorder="1" applyAlignment="1" applyProtection="1">
      <alignment horizontal="left" vertical="center" wrapText="1"/>
      <protection hidden="1"/>
    </xf>
    <xf fontId="10" fillId="0" borderId="58" numFmtId="0" xfId="4" applyFont="1" applyBorder="1" applyAlignment="1" applyProtection="1">
      <alignment horizontal="center" vertical="center" wrapText="1"/>
      <protection hidden="1"/>
    </xf>
    <xf fontId="11" fillId="0" borderId="2" numFmtId="0" xfId="4" applyFont="1" applyBorder="1" applyProtection="1">
      <protection hidden="1"/>
    </xf>
    <xf fontId="10" fillId="0" borderId="59" numFmtId="0" xfId="4" applyFont="1" applyBorder="1" applyAlignment="1" applyProtection="1">
      <alignment horizontal="center" vertical="center" wrapText="1"/>
      <protection hidden="1"/>
    </xf>
    <xf fontId="11" fillId="0" borderId="1" numFmtId="0" xfId="0" applyFont="1" applyBorder="1" applyProtection="1">
      <protection hidden="1"/>
    </xf>
    <xf fontId="0" fillId="20" borderId="1" numFmtId="1" xfId="0" applyNumberFormat="1" applyFill="1" applyBorder="1" applyAlignment="1" applyProtection="1">
      <alignment horizontal="left" vertical="center"/>
      <protection hidden="1"/>
    </xf>
    <xf fontId="10" fillId="0" borderId="56" numFmtId="0" xfId="4" applyFont="1" applyBorder="1" applyAlignment="1" applyProtection="1">
      <alignment horizontal="center" vertical="center"/>
      <protection hidden="1"/>
    </xf>
    <xf fontId="32" fillId="0" borderId="30" numFmtId="1" xfId="4" applyNumberFormat="1" applyFont="1" applyBorder="1" applyAlignment="1" applyProtection="1">
      <alignment horizontal="left" vertical="center" wrapText="1"/>
      <protection hidden="1"/>
    </xf>
    <xf fontId="35" fillId="0" borderId="30" numFmtId="0" xfId="4" applyFont="1" applyBorder="1" applyAlignment="1" applyProtection="1">
      <alignment horizontal="left" vertical="center"/>
      <protection hidden="1"/>
    </xf>
    <xf fontId="11" fillId="0" borderId="1" numFmtId="0" xfId="4" applyFont="1" applyBorder="1" applyAlignment="1" applyProtection="1">
      <alignment wrapText="1"/>
      <protection hidden="1"/>
    </xf>
    <xf fontId="0" fillId="7" borderId="1" numFmtId="0" xfId="0" applyFill="1" applyBorder="1" applyAlignment="1" applyProtection="1">
      <alignment horizontal="left" vertical="center"/>
      <protection hidden="1"/>
    </xf>
    <xf fontId="10" fillId="0" borderId="59" numFmtId="0" xfId="4" applyFont="1" applyBorder="1" applyAlignment="1" applyProtection="1">
      <alignment horizontal="center" vertical="center"/>
      <protection hidden="1"/>
    </xf>
    <xf fontId="11" fillId="0" borderId="27" numFmtId="0" xfId="4" applyFont="1" applyBorder="1" applyAlignment="1" applyProtection="1">
      <alignment wrapText="1"/>
      <protection hidden="1"/>
    </xf>
    <xf fontId="8" fillId="0" borderId="27" numFmtId="1" xfId="17" applyNumberFormat="1" applyFont="1" applyBorder="1" applyAlignment="1" applyProtection="1">
      <alignment horizontal="left" vertical="center" wrapText="1"/>
      <protection hidden="1"/>
    </xf>
    <xf fontId="0" fillId="7" borderId="27" numFmtId="0" xfId="0" applyFill="1" applyBorder="1" applyAlignment="1" applyProtection="1">
      <alignment horizontal="left" vertical="center"/>
      <protection hidden="1"/>
    </xf>
    <xf fontId="11" fillId="0" borderId="29" numFmtId="0" xfId="0" applyFont="1" applyBorder="1" applyAlignment="1" applyProtection="1">
      <alignment horizontal="center" vertical="center"/>
      <protection hidden="1"/>
    </xf>
    <xf fontId="11" fillId="0" borderId="30" numFmtId="0" xfId="0" applyFont="1" applyBorder="1" applyAlignment="1" applyProtection="1">
      <alignment horizontal="left"/>
      <protection hidden="1"/>
    </xf>
    <xf fontId="11" fillId="0" borderId="24" numFmtId="0" xfId="0" applyFont="1" applyBorder="1" applyAlignment="1" applyProtection="1">
      <alignment horizontal="center" vertical="center" wrapText="1"/>
      <protection hidden="1"/>
    </xf>
    <xf fontId="8" fillId="0" borderId="1" numFmtId="0" xfId="0" applyFont="1" applyBorder="1" applyAlignment="1" applyProtection="1">
      <alignment horizontal="left" vertical="center"/>
      <protection hidden="1"/>
    </xf>
    <xf fontId="84" fillId="16" borderId="1" numFmtId="0" xfId="17" applyFont="1" applyFill="1" applyBorder="1" applyAlignment="1" applyProtection="1">
      <alignment horizontal="left" vertical="center" wrapText="1"/>
      <protection hidden="1"/>
    </xf>
    <xf fontId="84" fillId="16" borderId="1" numFmtId="0" xfId="0" applyFont="1" applyFill="1" applyBorder="1" applyAlignment="1" applyProtection="1">
      <alignment horizontal="left"/>
      <protection hidden="1"/>
    </xf>
    <xf fontId="85" fillId="16" borderId="1" numFmtId="0" xfId="0" applyFont="1" applyFill="1" applyBorder="1" applyAlignment="1" applyProtection="1">
      <alignment horizontal="left" vertical="center"/>
      <protection hidden="1"/>
    </xf>
    <xf fontId="8" fillId="7" borderId="1" numFmtId="0" xfId="0" applyFont="1" applyFill="1" applyBorder="1" applyAlignment="1" applyProtection="1">
      <alignment horizontal="left" vertical="center"/>
      <protection hidden="1"/>
    </xf>
    <xf fontId="0" fillId="7" borderId="2" numFmtId="0" xfId="0" applyFill="1" applyBorder="1" applyAlignment="1" applyProtection="1">
      <alignment horizontal="left" vertical="center"/>
      <protection hidden="1"/>
    </xf>
    <xf fontId="10" fillId="0" borderId="60" numFmtId="0" xfId="4" applyFont="1" applyBorder="1" applyAlignment="1" applyProtection="1">
      <alignment horizontal="center" vertical="center"/>
      <protection hidden="1"/>
    </xf>
    <xf fontId="3" fillId="0" borderId="29" numFmtId="0" xfId="4" applyFont="1" applyBorder="1" applyAlignment="1" applyProtection="1">
      <alignment horizontal="left" vertical="center"/>
      <protection hidden="1"/>
    </xf>
    <xf fontId="12" fillId="0" borderId="4" numFmtId="49" xfId="4" applyNumberFormat="1" applyFont="1" applyBorder="1" applyAlignment="1" applyProtection="1">
      <alignment horizontal="right" vertical="center"/>
      <protection hidden="1"/>
    </xf>
    <xf fontId="8" fillId="0" borderId="30" numFmtId="0" xfId="4" applyFont="1" applyBorder="1" applyAlignment="1" applyProtection="1">
      <alignment horizontal="left" vertical="center"/>
      <protection hidden="1"/>
    </xf>
    <xf fontId="12" fillId="2" borderId="4" numFmtId="49" xfId="4" applyNumberFormat="1" applyFont="1" applyFill="1" applyBorder="1" applyAlignment="1" applyProtection="1">
      <alignment horizontal="right" vertical="center"/>
      <protection hidden="1"/>
    </xf>
    <xf fontId="9" fillId="0" borderId="57" numFmtId="0" xfId="4" applyFont="1" applyBorder="1" applyAlignment="1" applyProtection="1">
      <alignment horizontal="center" vertical="center" wrapText="1"/>
      <protection hidden="1"/>
    </xf>
    <xf fontId="8" fillId="0" borderId="27" numFmtId="0" xfId="4" applyFont="1" applyBorder="1" applyAlignment="1" applyProtection="1">
      <alignment horizontal="left" vertical="center"/>
      <protection hidden="1"/>
    </xf>
    <xf fontId="12" fillId="0" borderId="35" numFmtId="0" xfId="4" applyFont="1" applyBorder="1" applyAlignment="1" applyProtection="1">
      <alignment horizontal="center" vertical="center" wrapText="1"/>
      <protection hidden="1"/>
    </xf>
    <xf fontId="12" fillId="0" borderId="32" numFmtId="0" xfId="4" applyFont="1" applyBorder="1" applyAlignment="1" applyProtection="1">
      <alignment horizontal="center" vertical="center" wrapText="1"/>
      <protection hidden="1"/>
    </xf>
    <xf fontId="3" fillId="0" borderId="37" numFmtId="0" xfId="4" applyFont="1" applyBorder="1" applyAlignment="1" applyProtection="1">
      <alignment horizontal="center" vertical="center"/>
      <protection hidden="1"/>
    </xf>
    <xf fontId="3" fillId="0" borderId="38" numFmtId="0" xfId="4" applyFont="1" applyBorder="1" applyAlignment="1" applyProtection="1">
      <alignment horizontal="center" vertical="center"/>
      <protection hidden="1"/>
    </xf>
    <xf fontId="12" fillId="0" borderId="36" numFmtId="0" xfId="4" applyFont="1" applyBorder="1" applyAlignment="1" applyProtection="1">
      <alignment horizontal="center" vertical="center" wrapText="1"/>
      <protection hidden="1"/>
    </xf>
    <xf fontId="11" fillId="0" borderId="2" numFmtId="49" xfId="17" applyNumberFormat="1" applyFont="1" applyBorder="1" applyAlignment="1" applyProtection="1">
      <alignment horizontal="left" vertical="center" wrapText="1"/>
      <protection hidden="1"/>
    </xf>
    <xf fontId="12" fillId="0" borderId="49" numFmtId="0" xfId="0" applyFont="1" applyBorder="1" applyAlignment="1" applyProtection="1">
      <alignment horizontal="center" vertical="center"/>
      <protection hidden="1"/>
    </xf>
    <xf fontId="19" fillId="0" borderId="50" numFmtId="0" xfId="0" applyFont="1" applyBorder="1" applyAlignment="1" applyProtection="1">
      <alignment horizontal="left" vertical="center"/>
      <protection hidden="1"/>
    </xf>
    <xf fontId="19" fillId="0" borderId="20" numFmtId="0" xfId="0" applyFont="1" applyBorder="1" applyAlignment="1" applyProtection="1">
      <alignment horizontal="left" vertical="center"/>
      <protection hidden="1"/>
    </xf>
    <xf fontId="19" fillId="0" borderId="21" numFmtId="0" xfId="0" applyFont="1" applyBorder="1" applyAlignment="1" applyProtection="1">
      <alignment horizontal="left" vertical="center"/>
      <protection hidden="1"/>
    </xf>
    <xf fontId="12" fillId="0" borderId="30" numFmtId="0" xfId="0" applyFont="1" applyBorder="1" applyAlignment="1" applyProtection="1">
      <alignment horizontal="right" vertical="center"/>
      <protection hidden="1"/>
    </xf>
    <xf fontId="12" fillId="0" borderId="33" numFmtId="0" xfId="0" applyFont="1" applyBorder="1" applyAlignment="1" applyProtection="1">
      <alignment horizontal="center" vertical="center"/>
      <protection hidden="1"/>
    </xf>
    <xf fontId="11" fillId="7" borderId="2" numFmtId="161" xfId="17" applyNumberFormat="1" applyFont="1" applyFill="1" applyBorder="1" applyAlignment="1" applyProtection="1">
      <alignment horizontal="left" vertical="center" wrapText="1"/>
      <protection hidden="1"/>
    </xf>
    <xf fontId="19" fillId="0" borderId="41" numFmtId="0" xfId="0" applyFont="1" applyBorder="1" applyAlignment="1" applyProtection="1">
      <alignment horizontal="left" vertical="center" wrapText="1"/>
      <protection hidden="1"/>
    </xf>
    <xf fontId="19" fillId="0" borderId="51" numFmtId="0" xfId="0" applyFont="1" applyBorder="1" applyAlignment="1" applyProtection="1">
      <alignment horizontal="left" vertical="center" wrapText="1"/>
      <protection hidden="1"/>
    </xf>
    <xf fontId="19" fillId="0" borderId="42" numFmtId="0" xfId="0" applyFont="1" applyBorder="1" applyAlignment="1" applyProtection="1">
      <alignment horizontal="left" vertical="center" wrapText="1"/>
      <protection hidden="1"/>
    </xf>
    <xf fontId="12" fillId="0" borderId="26" numFmtId="0" xfId="0" applyFont="1" applyBorder="1" applyAlignment="1" applyProtection="1">
      <alignment horizontal="center" vertical="center" wrapText="1"/>
      <protection hidden="1"/>
    </xf>
    <xf fontId="12" fillId="0" borderId="22" numFmtId="0" xfId="0" applyFont="1" applyBorder="1" applyAlignment="1" applyProtection="1">
      <alignment horizontal="center" vertical="center"/>
      <protection hidden="1"/>
    </xf>
    <xf fontId="35" fillId="0" borderId="4" numFmtId="0" xfId="16" applyFont="1" applyBorder="1" applyAlignment="1" applyProtection="1">
      <alignment horizontal="left" vertical="center" wrapText="1"/>
      <protection hidden="1"/>
    </xf>
    <xf fontId="11" fillId="0" borderId="33" numFmtId="0" xfId="0" applyFont="1" applyBorder="1" applyAlignment="1" applyProtection="1">
      <alignment horizontal="center" vertical="center"/>
      <protection hidden="1"/>
    </xf>
    <xf fontId="35" fillId="0" borderId="30" numFmtId="0" xfId="8" applyFont="1" applyBorder="1" applyAlignment="1" applyProtection="1">
      <alignment horizontal="left" vertical="center"/>
      <protection hidden="1"/>
    </xf>
    <xf fontId="8" fillId="7" borderId="1" numFmtId="1" xfId="0" applyNumberFormat="1" applyFont="1" applyFill="1" applyBorder="1" applyAlignment="1" applyProtection="1">
      <alignment horizontal="left" vertical="center"/>
      <protection hidden="1"/>
    </xf>
    <xf fontId="11" fillId="0" borderId="26" numFmtId="0" xfId="0" applyFont="1" applyBorder="1" applyAlignment="1" applyProtection="1">
      <alignment horizontal="center" vertical="center" wrapText="1"/>
      <protection hidden="1"/>
    </xf>
    <xf fontId="11" fillId="0" borderId="29" numFmtId="0" xfId="0" applyFont="1" applyBorder="1" applyAlignment="1" applyProtection="1">
      <alignment horizontal="center" vertical="center" wrapText="1"/>
      <protection hidden="1"/>
    </xf>
    <xf fontId="8" fillId="7" borderId="30" numFmtId="1" xfId="0" applyNumberFormat="1" applyFont="1" applyFill="1" applyBorder="1" applyAlignment="1" applyProtection="1">
      <alignment horizontal="left" vertical="center"/>
      <protection hidden="1"/>
    </xf>
    <xf fontId="8" fillId="7" borderId="27" numFmtId="1" xfId="0" applyNumberFormat="1" applyFont="1" applyFill="1" applyBorder="1" applyAlignment="1" applyProtection="1">
      <alignment horizontal="left" vertical="center"/>
      <protection hidden="1"/>
    </xf>
    <xf fontId="11" fillId="0" borderId="25" numFmtId="0" xfId="0" applyFont="1" applyBorder="1" applyAlignment="1" applyProtection="1">
      <alignment vertical="center" wrapText="1"/>
      <protection hidden="1"/>
    </xf>
    <xf fontId="34" fillId="0" borderId="45" numFmtId="0" xfId="0" applyFont="1" applyBorder="1" applyAlignment="1" applyProtection="1">
      <alignment horizontal="center" vertical="top" wrapText="1"/>
      <protection hidden="1"/>
    </xf>
    <xf fontId="34" fillId="0" borderId="46" numFmtId="0" xfId="0" applyFont="1" applyBorder="1" applyAlignment="1" applyProtection="1">
      <alignment horizontal="center" vertical="top" wrapText="1"/>
      <protection hidden="1"/>
    </xf>
    <xf fontId="34" fillId="0" borderId="47" numFmtId="0" xfId="0" applyFont="1" applyBorder="1" applyAlignment="1" applyProtection="1">
      <alignment horizontal="center" vertical="top" wrapText="1"/>
      <protection hidden="1"/>
    </xf>
    <xf fontId="11" fillId="0" borderId="1" numFmtId="3" xfId="17" applyNumberFormat="1" applyFont="1" applyBorder="1" applyAlignment="1" applyProtection="1">
      <alignment horizontal="left" vertical="center" wrapText="1"/>
      <protection hidden="1"/>
    </xf>
    <xf fontId="11" fillId="0" borderId="2" numFmtId="3" xfId="17" applyNumberFormat="1" applyFont="1" applyBorder="1" applyAlignment="1" applyProtection="1">
      <alignment horizontal="left" vertical="center" wrapText="1"/>
      <protection hidden="1"/>
    </xf>
    <xf fontId="35" fillId="0" borderId="41" numFmtId="0" xfId="0" applyFont="1" applyBorder="1" applyAlignment="1" applyProtection="1">
      <alignment horizontal="left" vertical="center"/>
      <protection hidden="1"/>
    </xf>
    <xf fontId="35" fillId="0" borderId="51" numFmtId="0" xfId="0" applyFont="1" applyBorder="1" applyAlignment="1" applyProtection="1">
      <alignment horizontal="left" vertical="center"/>
      <protection hidden="1"/>
    </xf>
    <xf fontId="35" fillId="0" borderId="53" numFmtId="0" xfId="0" applyFont="1" applyBorder="1" applyAlignment="1" applyProtection="1">
      <alignment horizontal="left" vertical="center"/>
      <protection hidden="1"/>
    </xf>
    <xf fontId="0" fillId="0" borderId="1" numFmtId="0" xfId="0" applyBorder="1" applyAlignment="1" applyProtection="1">
      <alignment vertical="center"/>
      <protection hidden="1"/>
    </xf>
    <xf fontId="11" fillId="0" borderId="1" numFmtId="0" xfId="17" applyFont="1" applyBorder="1" applyAlignment="1" applyProtection="1">
      <alignment horizontal="left" vertical="top" wrapText="1"/>
      <protection hidden="1"/>
    </xf>
    <xf fontId="0" fillId="0" borderId="2" numFmtId="0" xfId="0" applyBorder="1" applyAlignment="1" applyProtection="1">
      <alignment vertical="center"/>
      <protection hidden="1"/>
    </xf>
    <xf fontId="11" fillId="0" borderId="2" numFmtId="0" xfId="17" applyFont="1" applyBorder="1" applyAlignment="1" applyProtection="1">
      <alignment horizontal="left" vertical="top" wrapText="1"/>
      <protection hidden="1"/>
    </xf>
    <xf fontId="0" fillId="0" borderId="3" numFmtId="0" xfId="0" applyBorder="1" applyAlignment="1" applyProtection="1">
      <alignment vertical="center"/>
      <protection hidden="1"/>
    </xf>
    <xf fontId="11" fillId="0" borderId="3" numFmtId="0" xfId="17" applyFont="1" applyBorder="1" applyAlignment="1" applyProtection="1">
      <alignment horizontal="left" vertical="top" wrapText="1"/>
      <protection hidden="1"/>
    </xf>
    <xf fontId="11" fillId="0" borderId="3" numFmtId="0" xfId="17" applyFont="1" applyBorder="1" applyAlignment="1" applyProtection="1">
      <alignment horizontal="left" vertical="center" wrapText="1"/>
      <protection hidden="1"/>
    </xf>
    <xf fontId="11" fillId="0" borderId="4" numFmtId="3" xfId="17" applyNumberFormat="1" applyFont="1" applyBorder="1" applyAlignment="1" applyProtection="1">
      <alignment horizontal="left" vertical="center" wrapText="1"/>
      <protection hidden="1"/>
    </xf>
    <xf fontId="11" fillId="0" borderId="0" numFmtId="3" xfId="17" applyNumberFormat="1" applyFont="1" applyAlignment="1" applyProtection="1">
      <alignment horizontal="left" vertical="center" wrapText="1"/>
      <protection hidden="1"/>
    </xf>
    <xf fontId="0" fillId="0" borderId="30" numFmtId="0" xfId="0" applyBorder="1" applyAlignment="1" applyProtection="1">
      <alignment vertical="center"/>
      <protection hidden="1"/>
    </xf>
    <xf fontId="0" fillId="0" borderId="27" numFmtId="0" xfId="0" applyBorder="1" applyAlignment="1" applyProtection="1">
      <alignment vertical="center"/>
      <protection hidden="1"/>
    </xf>
    <xf fontId="11" fillId="0" borderId="27" numFmtId="0" xfId="17" applyFont="1" applyBorder="1" applyAlignment="1" applyProtection="1">
      <alignment horizontal="left" vertical="top" wrapText="1"/>
      <protection hidden="1"/>
    </xf>
    <xf fontId="11" fillId="0" borderId="27" numFmtId="3" xfId="17" applyNumberFormat="1" applyFont="1" applyBorder="1" applyAlignment="1" applyProtection="1">
      <alignment horizontal="left" vertical="center" wrapText="1"/>
      <protection hidden="1"/>
    </xf>
    <xf fontId="44" fillId="0" borderId="0" numFmtId="0" xfId="0" applyFont="1" applyAlignment="1" applyProtection="1">
      <alignment horizontal="left" vertical="center"/>
      <protection hidden="1"/>
    </xf>
    <xf fontId="8" fillId="0" borderId="0" numFmtId="161" xfId="0" applyNumberFormat="1" applyFont="1" applyAlignment="1" applyProtection="1">
      <alignment horizontal="left" vertical="center"/>
      <protection hidden="1"/>
    </xf>
    <xf fontId="11" fillId="0" borderId="0" numFmtId="0" xfId="0" applyFont="1" applyAlignment="1" applyProtection="1">
      <alignment horizontal="left" vertical="center" wrapText="1"/>
      <protection hidden="1"/>
    </xf>
    <xf fontId="12" fillId="0" borderId="0" numFmtId="0" xfId="0" applyFont="1" applyAlignment="1" applyProtection="1">
      <alignment horizontal="center" vertical="center"/>
      <protection hidden="1"/>
    </xf>
    <xf fontId="23" fillId="0" borderId="1" numFmtId="0" xfId="0" applyFont="1" applyBorder="1" applyAlignment="1" applyProtection="1">
      <alignment horizontal="left" vertical="center"/>
      <protection hidden="1"/>
    </xf>
    <xf fontId="23" fillId="0" borderId="7" numFmtId="0" xfId="0" applyFont="1" applyBorder="1" applyAlignment="1" applyProtection="1">
      <alignment horizontal="center" vertical="center"/>
      <protection hidden="1"/>
    </xf>
    <xf fontId="23" fillId="0" borderId="9" numFmtId="0" xfId="0" applyFont="1" applyBorder="1" applyAlignment="1" applyProtection="1">
      <alignment horizontal="center" vertical="center"/>
      <protection hidden="1"/>
    </xf>
    <xf fontId="79" fillId="0" borderId="1" numFmtId="1" xfId="0" applyNumberFormat="1" applyFont="1" applyBorder="1" applyAlignment="1" applyProtection="1">
      <alignment horizontal="left" vertical="center"/>
      <protection hidden="1"/>
    </xf>
    <xf fontId="11" fillId="7" borderId="1" numFmtId="1" xfId="0" applyNumberFormat="1" applyFont="1" applyFill="1" applyBorder="1" applyAlignment="1" applyProtection="1">
      <alignment horizontal="left" vertical="center"/>
      <protection hidden="1"/>
    </xf>
    <xf fontId="79" fillId="7" borderId="1" numFmtId="1" xfId="0" applyNumberFormat="1" applyFont="1" applyFill="1" applyBorder="1" applyAlignment="1" applyProtection="1">
      <alignment horizontal="left" vertical="center"/>
      <protection hidden="1"/>
    </xf>
    <xf fontId="86" fillId="0" borderId="0" numFmtId="0" xfId="0" applyFont="1" applyProtection="1">
      <protection hidden="1"/>
    </xf>
    <xf fontId="86" fillId="0" borderId="0" numFmtId="0" xfId="0" applyFont="1" applyAlignment="1" applyProtection="1">
      <alignment horizontal="center"/>
      <protection hidden="1"/>
    </xf>
    <xf fontId="3" fillId="0" borderId="0" numFmtId="0" xfId="15" applyFont="1" applyProtection="1">
      <protection hidden="1"/>
    </xf>
    <xf fontId="9" fillId="0" borderId="0" numFmtId="0" xfId="4" applyFont="1" applyAlignment="1" applyProtection="1">
      <alignment horizontal="left" vertical="center"/>
      <protection hidden="1"/>
    </xf>
    <xf fontId="47" fillId="0" borderId="0" numFmtId="0" xfId="15" applyFont="1" applyProtection="1">
      <protection hidden="1"/>
    </xf>
    <xf fontId="73" fillId="0" borderId="0" numFmtId="0" xfId="15" applyFont="1" applyAlignment="1" applyProtection="1">
      <alignment horizontal="center"/>
      <protection hidden="1"/>
    </xf>
    <xf fontId="54" fillId="0" borderId="0" numFmtId="0" xfId="15" applyFont="1" applyProtection="1">
      <protection hidden="1"/>
    </xf>
    <xf fontId="77" fillId="0" borderId="0" numFmtId="0" xfId="0" applyFont="1" applyAlignment="1" applyProtection="1">
      <alignment horizontal="center" vertical="center"/>
      <protection hidden="1"/>
    </xf>
    <xf fontId="87" fillId="0" borderId="0" numFmtId="0" xfId="0" applyFont="1" applyAlignment="1" applyProtection="1">
      <alignment horizontal="left" vertical="center"/>
      <protection hidden="1"/>
    </xf>
    <xf fontId="50" fillId="0" borderId="0" numFmtId="0" xfId="0" applyFont="1" applyAlignment="1" applyProtection="1">
      <alignment horizontal="center" vertical="center"/>
      <protection hidden="1"/>
    </xf>
    <xf fontId="86" fillId="0" borderId="1" numFmtId="0" xfId="0" applyFont="1" applyBorder="1" applyAlignment="1" applyProtection="1">
      <alignment horizontal="center"/>
      <protection hidden="1"/>
    </xf>
    <xf fontId="50" fillId="0" borderId="1" numFmtId="0" xfId="0" applyFont="1" applyBorder="1" applyAlignment="1" applyProtection="1">
      <alignment horizontal="center" vertical="center" wrapText="1"/>
      <protection hidden="1"/>
    </xf>
    <xf fontId="88" fillId="0" borderId="1" numFmtId="0" xfId="0" applyFont="1" applyBorder="1" applyAlignment="1" applyProtection="1">
      <alignment horizontal="center" vertical="center"/>
      <protection hidden="1"/>
    </xf>
    <xf fontId="50" fillId="0" borderId="1" numFmtId="0" xfId="0" applyFont="1" applyBorder="1" applyAlignment="1" applyProtection="1">
      <alignment horizontal="center" vertical="center"/>
      <protection hidden="1"/>
    </xf>
    <xf fontId="77" fillId="0" borderId="0" numFmtId="0" xfId="0" applyFont="1" applyAlignment="1" applyProtection="1">
      <alignment horizontal="center" vertical="center" wrapText="1"/>
      <protection hidden="1"/>
    </xf>
    <xf fontId="50" fillId="0" borderId="1" numFmtId="49" xfId="0" applyNumberFormat="1" applyFont="1" applyBorder="1" applyAlignment="1" applyProtection="1">
      <alignment horizontal="center" vertical="top" wrapText="1"/>
      <protection hidden="1"/>
    </xf>
    <xf fontId="50" fillId="0" borderId="1" numFmtId="0" xfId="0" applyFont="1" applyBorder="1" applyAlignment="1" applyProtection="1">
      <alignment horizontal="center" vertical="top" wrapText="1"/>
      <protection hidden="1"/>
    </xf>
    <xf fontId="50" fillId="0" borderId="0" numFmtId="0" xfId="0" applyFont="1" applyAlignment="1" applyProtection="1">
      <alignment horizontal="center" vertical="center" wrapText="1"/>
      <protection hidden="1"/>
    </xf>
    <xf fontId="86" fillId="0" borderId="0" numFmtId="0" xfId="0" applyFont="1" applyAlignment="1" applyProtection="1">
      <alignment horizontal="center" wrapText="1"/>
      <protection hidden="1"/>
    </xf>
    <xf fontId="50" fillId="0" borderId="1" numFmtId="0" xfId="0" applyFont="1" applyBorder="1" applyAlignment="1" applyProtection="1">
      <alignment horizontal="right"/>
      <protection hidden="1"/>
    </xf>
    <xf fontId="50" fillId="0" borderId="1" numFmtId="3" xfId="0" applyNumberFormat="1" applyFont="1" applyBorder="1" applyAlignment="1" applyProtection="1">
      <alignment horizontal="center"/>
      <protection hidden="1"/>
    </xf>
    <xf fontId="50" fillId="0" borderId="0" numFmtId="0" xfId="0" applyFont="1" applyAlignment="1" applyProtection="1">
      <alignment horizontal="center" wrapText="1"/>
      <protection hidden="1"/>
    </xf>
    <xf fontId="54" fillId="0" borderId="1" numFmtId="3" xfId="0" applyNumberFormat="1" applyFont="1" applyBorder="1" applyAlignment="1">
      <alignment horizontal="center"/>
    </xf>
    <xf fontId="50" fillId="0" borderId="1" numFmtId="3" xfId="0" applyNumberFormat="1" applyFont="1" applyBorder="1" applyAlignment="1">
      <alignment horizontal="center"/>
    </xf>
    <xf fontId="77" fillId="0" borderId="0" numFmtId="0" xfId="0" applyFont="1" applyAlignment="1" applyProtection="1">
      <alignment horizontal="center"/>
      <protection hidden="1"/>
    </xf>
    <xf fontId="50" fillId="0" borderId="1" numFmtId="0" xfId="0" applyFont="1" applyBorder="1" applyAlignment="1" applyProtection="1">
      <alignment horizontal="right" wrapText="1"/>
      <protection hidden="1"/>
    </xf>
    <xf fontId="50" fillId="0" borderId="1" numFmtId="0" xfId="0" applyFont="1" applyBorder="1" applyAlignment="1" applyProtection="1">
      <alignment horizontal="center"/>
      <protection hidden="1"/>
    </xf>
    <xf fontId="50" fillId="0" borderId="0" numFmtId="0" xfId="0" applyFont="1" applyAlignment="1" applyProtection="1">
      <alignment horizontal="center"/>
      <protection hidden="1"/>
    </xf>
    <xf fontId="50" fillId="0" borderId="0" numFmtId="0" xfId="0" applyFont="1" applyProtection="1">
      <protection hidden="1"/>
    </xf>
    <xf fontId="50" fillId="0" borderId="1" numFmtId="1" xfId="0" applyNumberFormat="1" applyFont="1" applyBorder="1" applyAlignment="1" applyProtection="1">
      <alignment horizontal="center" wrapText="1"/>
      <protection hidden="1"/>
    </xf>
    <xf fontId="54" fillId="0" borderId="1" numFmtId="1" xfId="0" applyNumberFormat="1" applyFont="1" applyBorder="1" applyAlignment="1">
      <alignment horizontal="center" wrapText="1"/>
    </xf>
    <xf fontId="86" fillId="0" borderId="0" numFmtId="1" xfId="0" applyNumberFormat="1" applyFont="1" applyAlignment="1" applyProtection="1">
      <alignment horizontal="center"/>
      <protection hidden="1"/>
    </xf>
    <xf fontId="54" fillId="0" borderId="1" numFmtId="1" xfId="0" applyNumberFormat="1" applyFont="1" applyBorder="1" applyAlignment="1">
      <alignment horizontal="center"/>
    </xf>
    <xf fontId="77" fillId="0" borderId="0" numFmtId="0" xfId="0" applyFont="1" applyProtection="1">
      <protection hidden="1"/>
    </xf>
    <xf fontId="28" fillId="0" borderId="0" numFmtId="0" xfId="4" applyFont="1" applyAlignment="1" applyProtection="1">
      <alignment horizontal="left" vertical="center"/>
      <protection hidden="1"/>
    </xf>
    <xf fontId="89" fillId="0" borderId="0" numFmtId="0" xfId="0" applyFont="1" applyAlignment="1" applyProtection="1">
      <alignment wrapText="1"/>
      <protection hidden="1"/>
    </xf>
    <xf fontId="89" fillId="0" borderId="0" numFmtId="0" xfId="0" applyFont="1" applyAlignment="1" applyProtection="1">
      <alignment horizontal="left"/>
      <protection hidden="1"/>
    </xf>
    <xf fontId="89" fillId="0" borderId="0" numFmtId="0" xfId="0" applyFont="1" applyProtection="1">
      <protection hidden="1"/>
    </xf>
    <xf fontId="90" fillId="0" borderId="0" numFmtId="0" xfId="0" applyFont="1" applyProtection="1">
      <protection hidden="1"/>
    </xf>
    <xf fontId="91" fillId="0" borderId="0" numFmtId="0" xfId="13" applyFont="1" applyAlignment="1" applyProtection="1">
      <alignment vertical="center"/>
      <protection hidden="1"/>
    </xf>
    <xf fontId="50" fillId="0" borderId="1" numFmtId="49" xfId="0" applyNumberFormat="1" applyFont="1" applyBorder="1" applyAlignment="1" applyProtection="1">
      <alignment horizontal="center" vertical="center" wrapText="1"/>
      <protection hidden="1"/>
    </xf>
    <xf fontId="50" fillId="0" borderId="1" numFmtId="0" xfId="0" applyFont="1" applyBorder="1" applyProtection="1">
      <protection hidden="1"/>
    </xf>
    <xf fontId="54" fillId="0" borderId="1" numFmtId="0" xfId="13" applyFont="1" applyBorder="1" applyAlignment="1" applyProtection="1">
      <alignment horizontal="center" vertical="center"/>
      <protection hidden="1"/>
    </xf>
    <xf fontId="86" fillId="0" borderId="0" numFmtId="0" xfId="0" applyFont="1" applyAlignment="1" applyProtection="1">
      <alignment vertical="center"/>
      <protection hidden="1"/>
    </xf>
    <xf fontId="50" fillId="0" borderId="7" numFmtId="49" xfId="0" applyNumberFormat="1" applyFont="1" applyBorder="1" applyAlignment="1" applyProtection="1">
      <alignment horizontal="left" vertical="center" wrapText="1"/>
      <protection hidden="1"/>
    </xf>
    <xf fontId="50" fillId="0" borderId="9" numFmtId="49" xfId="0" applyNumberFormat="1" applyFont="1" applyBorder="1" applyAlignment="1" applyProtection="1">
      <alignment horizontal="left" vertical="center" wrapText="1"/>
      <protection hidden="1"/>
    </xf>
    <xf fontId="50" fillId="0" borderId="1" numFmtId="0" xfId="0" applyFont="1" applyBorder="1" applyAlignment="1" applyProtection="1">
      <alignment horizontal="center" wrapText="1"/>
      <protection hidden="1"/>
    </xf>
    <xf fontId="54" fillId="0" borderId="1" numFmtId="0" xfId="0" applyFont="1" applyBorder="1" applyAlignment="1">
      <alignment horizontal="center"/>
    </xf>
    <xf fontId="50" fillId="0" borderId="1" numFmtId="49" xfId="0" applyNumberFormat="1" applyFont="1" applyBorder="1" applyAlignment="1" applyProtection="1">
      <alignment horizontal="left" vertical="center" wrapText="1"/>
      <protection hidden="1"/>
    </xf>
    <xf fontId="92" fillId="0" borderId="0" numFmtId="0" xfId="0" applyFont="1" applyProtection="1">
      <protection hidden="1"/>
    </xf>
    <xf fontId="54" fillId="0" borderId="1" numFmtId="49" xfId="0" applyNumberFormat="1" applyFont="1" applyBorder="1" applyAlignment="1" applyProtection="1">
      <alignment horizontal="left" vertical="center" wrapText="1"/>
      <protection hidden="1"/>
    </xf>
    <xf fontId="54" fillId="0" borderId="1" numFmtId="3" xfId="0" applyNumberFormat="1" applyFont="1" applyBorder="1" applyAlignment="1" applyProtection="1">
      <alignment horizontal="center"/>
      <protection hidden="1"/>
    </xf>
    <xf fontId="92" fillId="0" borderId="0" numFmtId="0" xfId="13" applyFont="1" applyAlignment="1" applyProtection="1">
      <alignment vertical="center"/>
      <protection hidden="1"/>
    </xf>
    <xf fontId="92" fillId="0" borderId="0" numFmtId="0" xfId="0" applyFont="1" applyAlignment="1" applyProtection="1">
      <alignment horizontal="center"/>
      <protection hidden="1"/>
    </xf>
    <xf fontId="86" fillId="0" borderId="0" numFmtId="0" xfId="0" applyFont="1"/>
    <xf fontId="86" fillId="0" borderId="0" numFmtId="0" xfId="0" applyFont="1" applyAlignment="1">
      <alignment horizontal="center"/>
    </xf>
    <xf fontId="87" fillId="0" borderId="0" numFmtId="0" xfId="0" applyFont="1" applyAlignment="1">
      <alignment horizontal="center"/>
    </xf>
    <xf fontId="50" fillId="0" borderId="2" numFmtId="0" xfId="0" applyFont="1" applyBorder="1" applyAlignment="1">
      <alignment horizontal="center" vertical="center" wrapText="1"/>
    </xf>
    <xf fontId="50" fillId="0" borderId="1" numFmtId="0" xfId="0" applyFont="1" applyBorder="1" applyAlignment="1">
      <alignment horizontal="center" vertical="center" wrapText="1"/>
    </xf>
    <xf fontId="50" fillId="0" borderId="3" numFmtId="0" xfId="0" applyFont="1" applyBorder="1" applyAlignment="1">
      <alignment horizontal="center"/>
    </xf>
    <xf fontId="50" fillId="0" borderId="3" numFmtId="0" xfId="0" applyFont="1" applyBorder="1" applyAlignment="1">
      <alignment horizontal="center" vertical="center" wrapText="1"/>
    </xf>
    <xf fontId="50" fillId="0" borderId="7" numFmtId="0" xfId="0" applyFont="1" applyBorder="1" applyAlignment="1">
      <alignment horizontal="center" vertical="center" wrapText="1"/>
    </xf>
    <xf fontId="50" fillId="0" borderId="9" numFmtId="0" xfId="0" applyFont="1" applyBorder="1" applyAlignment="1">
      <alignment horizontal="center" vertical="center" wrapText="1"/>
    </xf>
    <xf fontId="50" fillId="0" borderId="4" numFmtId="0" xfId="0" applyFont="1" applyBorder="1" applyAlignment="1">
      <alignment horizontal="center"/>
    </xf>
    <xf fontId="50" fillId="0" borderId="4" numFmtId="0" xfId="0" applyFont="1" applyBorder="1" applyAlignment="1">
      <alignment horizontal="center" vertical="center" wrapText="1"/>
    </xf>
    <xf fontId="88" fillId="0" borderId="1" numFmtId="0" xfId="0" applyFont="1" applyBorder="1" applyAlignment="1">
      <alignment horizontal="center" vertical="center" wrapText="1"/>
    </xf>
    <xf fontId="50" fillId="0" borderId="7" numFmtId="0" xfId="0" applyFont="1" applyBorder="1" applyAlignment="1">
      <alignment horizontal="left" vertical="center" wrapText="1"/>
    </xf>
    <xf fontId="50" fillId="0" borderId="1" numFmtId="49" xfId="0" applyNumberFormat="1" applyFont="1" applyBorder="1" applyAlignment="1">
      <alignment horizontal="left" wrapText="1"/>
    </xf>
    <xf fontId="88" fillId="0" borderId="1" numFmtId="0" xfId="0" applyFont="1" applyBorder="1" applyAlignment="1">
      <alignment horizontal="center"/>
    </xf>
    <xf fontId="50" fillId="0" borderId="1" numFmtId="0" xfId="0" applyFont="1" applyBorder="1" applyAlignment="1">
      <alignment horizontal="center"/>
    </xf>
    <xf fontId="86" fillId="0" borderId="13" numFmtId="0" xfId="0" applyFont="1" applyBorder="1" applyAlignment="1" applyProtection="1">
      <alignment horizontal="center" wrapText="1"/>
      <protection hidden="1"/>
    </xf>
    <xf fontId="86" fillId="0" borderId="0" numFmtId="0" xfId="0" applyFont="1" applyAlignment="1" applyProtection="1">
      <alignment wrapText="1"/>
      <protection hidden="1"/>
    </xf>
    <xf fontId="50" fillId="0" borderId="1" numFmtId="0" xfId="0" applyFont="1" applyBorder="1" applyAlignment="1">
      <alignment horizontal="left" vertical="center" wrapText="1"/>
    </xf>
    <xf fontId="50" fillId="0" borderId="1" numFmtId="0" xfId="0" applyFont="1" applyBorder="1" applyAlignment="1">
      <alignment horizontal="left" wrapText="1"/>
    </xf>
    <xf fontId="0" fillId="0" borderId="0" numFmtId="0" xfId="8" applyAlignment="1">
      <alignment vertical="center"/>
    </xf>
    <xf fontId="50" fillId="0" borderId="27" numFmtId="0" xfId="0" applyFont="1" applyBorder="1" applyAlignment="1">
      <alignment horizontal="left" vertical="center" wrapText="1"/>
    </xf>
    <xf fontId="50" fillId="0" borderId="27" numFmtId="49" xfId="0" applyNumberFormat="1" applyFont="1" applyBorder="1" applyAlignment="1">
      <alignment horizontal="left" wrapText="1"/>
    </xf>
    <xf fontId="88" fillId="0" borderId="27" numFmtId="0" xfId="0" applyFont="1" applyBorder="1" applyAlignment="1">
      <alignment horizontal="center"/>
    </xf>
    <xf fontId="50" fillId="0" borderId="27" numFmtId="0" xfId="0" applyFont="1" applyBorder="1" applyAlignment="1">
      <alignment horizontal="center"/>
    </xf>
    <xf fontId="50" fillId="0" borderId="3" numFmtId="0" xfId="0" applyFont="1" applyBorder="1" applyAlignment="1">
      <alignment horizontal="left" vertical="center" wrapText="1"/>
    </xf>
    <xf fontId="50" fillId="0" borderId="4" numFmtId="49" xfId="0" applyNumberFormat="1" applyFont="1" applyBorder="1" applyAlignment="1">
      <alignment horizontal="left" wrapText="1"/>
    </xf>
    <xf fontId="88" fillId="0" borderId="4" numFmtId="0" xfId="0" applyFont="1" applyBorder="1" applyAlignment="1">
      <alignment horizontal="center"/>
    </xf>
    <xf fontId="50" fillId="0" borderId="4" numFmtId="0" xfId="0" applyFont="1" applyBorder="1" applyAlignment="1">
      <alignment horizontal="left" vertical="center" wrapText="1"/>
    </xf>
    <xf fontId="28" fillId="0" borderId="0" numFmtId="0" xfId="4" applyFont="1" applyAlignment="1">
      <alignment horizontal="left" vertical="center"/>
    </xf>
    <xf fontId="86" fillId="0" borderId="0" numFmtId="0" xfId="0" applyFont="1" applyAlignment="1">
      <alignment vertical="center"/>
    </xf>
    <xf fontId="90" fillId="0" borderId="0" numFmtId="0" xfId="0" applyFont="1" applyAlignment="1">
      <alignment wrapText="1"/>
    </xf>
    <xf fontId="89" fillId="0" borderId="0" numFmtId="0" xfId="0" applyFont="1" applyAlignment="1">
      <alignment horizontal="left"/>
    </xf>
    <xf fontId="77" fillId="0" borderId="0" numFmtId="0" xfId="0" applyFont="1" applyAlignment="1">
      <alignment horizontal="center"/>
    </xf>
    <xf fontId="93" fillId="0" borderId="0" numFmtId="0" xfId="0" applyFont="1"/>
    <xf fontId="94" fillId="0" borderId="0" numFmtId="0" xfId="0" applyFont="1"/>
    <xf fontId="95" fillId="0" borderId="1" numFmtId="163" xfId="0" applyNumberFormat="1" applyFont="1" applyBorder="1" applyAlignment="1">
      <alignment horizontal="center" vertical="center"/>
    </xf>
    <xf fontId="96" fillId="0" borderId="1" numFmtId="162" xfId="0" applyNumberFormat="1" applyFont="1" applyBorder="1" applyAlignment="1">
      <alignment horizontal="left" vertical="center"/>
    </xf>
    <xf fontId="97" fillId="0" borderId="1" numFmtId="162" xfId="0" applyNumberFormat="1" applyFont="1" applyBorder="1" applyAlignment="1">
      <alignment horizontal="left" vertical="center" wrapText="1"/>
    </xf>
    <xf fontId="97" fillId="0" borderId="1" numFmtId="1" xfId="3" applyNumberFormat="1" applyFont="1" applyBorder="1" applyAlignment="1">
      <alignment horizontal="center" vertical="center"/>
    </xf>
    <xf fontId="97" fillId="2" borderId="1" numFmtId="1" xfId="3" applyNumberFormat="1" applyFont="1" applyFill="1" applyBorder="1" applyAlignment="1">
      <alignment horizontal="center" vertical="center"/>
    </xf>
    <xf fontId="98" fillId="0" borderId="1" numFmtId="164" xfId="3" applyNumberFormat="1" applyFont="1" applyBorder="1" applyAlignment="1">
      <alignment horizontal="center" vertical="center"/>
    </xf>
  </cellXfs>
  <cellStyles count="19">
    <cellStyle name="Normale_Foglio3" xfId="1"/>
    <cellStyle name="Гиперссылка 2" xfId="2"/>
    <cellStyle name="Денежный" xfId="3" builtinId="4"/>
    <cellStyle name="Обычный" xfId="0" builtinId="0"/>
    <cellStyle name="Обычный 2" xfId="4"/>
    <cellStyle name="Обычный 2 2" xfId="5"/>
    <cellStyle name="Обычный 2 2 2" xfId="6"/>
    <cellStyle name="Обычный 2 3" xfId="7"/>
    <cellStyle name="Обычный 2 4" xfId="8"/>
    <cellStyle name="Обычный 2 4 2" xfId="9"/>
    <cellStyle name="Обычный 2 5" xfId="10"/>
    <cellStyle name="Обычный 2_Адрес для доков" xfId="11"/>
    <cellStyle name="Обычный 3" xfId="12"/>
    <cellStyle name="Обычный 3 2" xfId="13"/>
    <cellStyle name="Обычный 3 2 3 2 4 2 2 2" xfId="14"/>
    <cellStyle name="Обычный 4" xfId="15"/>
    <cellStyle name="Обычный_Лист1" xfId="16"/>
    <cellStyle name="Обычный_Лист1_1" xfId="17"/>
    <cellStyle name="Стиль 1" xfId="18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<Relationships xmlns="http://schemas.openxmlformats.org/package/2006/relationships"><Relationship  Id="rId21" Type="http://schemas.openxmlformats.org/officeDocument/2006/relationships/styles" Target="styles.xml"/><Relationship  Id="rId13" Type="http://schemas.openxmlformats.org/officeDocument/2006/relationships/worksheet" Target="worksheets/sheet12.xml"/><Relationship  Id="rId11" Type="http://schemas.openxmlformats.org/officeDocument/2006/relationships/worksheet" Target="worksheets/sheet10.xml"/><Relationship  Id="rId18" Type="http://schemas.openxmlformats.org/officeDocument/2006/relationships/worksheet" Target="worksheets/sheet17.xml"/><Relationship  Id="rId17" Type="http://schemas.openxmlformats.org/officeDocument/2006/relationships/worksheet" Target="worksheets/sheet16.xml"/><Relationship  Id="rId10" Type="http://schemas.openxmlformats.org/officeDocument/2006/relationships/worksheet" Target="worksheets/sheet9.xml"/><Relationship  Id="rId15" Type="http://schemas.openxmlformats.org/officeDocument/2006/relationships/worksheet" Target="worksheets/sheet14.xml"/><Relationship  Id="rId9" Type="http://schemas.openxmlformats.org/officeDocument/2006/relationships/worksheet" Target="worksheets/sheet8.xml"/><Relationship  Id="rId20" Type="http://schemas.openxmlformats.org/officeDocument/2006/relationships/sharedStrings" Target="sharedStrings.xml"/><Relationship  Id="rId19" Type="http://schemas.openxmlformats.org/officeDocument/2006/relationships/theme" Target="theme/theme1.xml"/><Relationship  Id="rId8" Type="http://schemas.openxmlformats.org/officeDocument/2006/relationships/worksheet" Target="worksheets/sheet7.xml"/><Relationship  Id="rId7" Type="http://schemas.openxmlformats.org/officeDocument/2006/relationships/worksheet" Target="worksheets/sheet6.xml"/><Relationship  Id="rId14" Type="http://schemas.openxmlformats.org/officeDocument/2006/relationships/worksheet" Target="worksheets/sheet13.xml"/><Relationship  Id="rId6" Type="http://schemas.openxmlformats.org/officeDocument/2006/relationships/worksheet" Target="worksheets/sheet5.xml"/><Relationship  Id="rId5" Type="http://schemas.openxmlformats.org/officeDocument/2006/relationships/worksheet" Target="worksheets/sheet4.xml"/><Relationship  Id="rId4" Type="http://schemas.openxmlformats.org/officeDocument/2006/relationships/worksheet" Target="worksheets/sheet3.xml"/><Relationship  Id="rId16" Type="http://schemas.openxmlformats.org/officeDocument/2006/relationships/worksheet" Target="worksheets/sheet15.xml"/><Relationship  Id="rId12" Type="http://schemas.openxmlformats.org/officeDocument/2006/relationships/worksheet" Target="worksheets/sheet11.xml"/><Relationship  Id="rId3" Type="http://schemas.openxmlformats.org/officeDocument/2006/relationships/worksheet" Target="worksheets/sheet2.xml"/><Relationship  Id="rId2" Type="http://schemas.openxmlformats.org/officeDocument/2006/relationships/worksheet" Target="worksheets/sheet1.xml"/><Relationship  Id="rId1" Type="http://schemas.microsoft.com/office/2017/10/relationships/person" Target="persons/person.xml"/></Relationships>
</file>

<file path=xl/drawings/_rels/drawing1.xml.rels><?xml version="1.0" encoding="UTF-8" standalone="yes"?><Relationships xmlns="http://schemas.openxmlformats.org/package/2006/relationships"><Relationship Id="rId1" Type="http://schemas.openxmlformats.org/officeDocument/2006/relationships/image" Target="../media/image1.jpg"/><Relationship Id="rId2" Type="http://schemas.openxmlformats.org/officeDocument/2006/relationships/image" Target="../media/image2.jpg"/><Relationship Id="rId3" Type="http://schemas.openxmlformats.org/officeDocument/2006/relationships/image" Target="../media/image3.jpg"/><Relationship Id="rId4" Type="http://schemas.openxmlformats.org/officeDocument/2006/relationships/image" Target="../media/image4.jpg"/><Relationship Id="rId5" Type="http://schemas.openxmlformats.org/officeDocument/2006/relationships/image" Target="../media/image5.jpg"/><Relationship Id="rId6" Type="http://schemas.openxmlformats.org/officeDocument/2006/relationships/image" Target="../media/image6.jpg"/><Relationship Id="rId7" Type="http://schemas.openxmlformats.org/officeDocument/2006/relationships/image" Target="../media/image7.jpg"/><Relationship Id="rId8" Type="http://schemas.openxmlformats.org/officeDocument/2006/relationships/image" Target="../media/image8.jpg"/><Relationship Id="rId9" Type="http://schemas.openxmlformats.org/officeDocument/2006/relationships/image" Target="../media/image9.jpg"/><Relationship Id="rId10" Type="http://schemas.openxmlformats.org/officeDocument/2006/relationships/image" Target="../media/image10.jpg"/><Relationship Id="rId11" Type="http://schemas.openxmlformats.org/officeDocument/2006/relationships/image" Target="../media/image11.jpg"/><Relationship Id="rId12" Type="http://schemas.openxmlformats.org/officeDocument/2006/relationships/image" Target="../media/image12.jpg"/><Relationship Id="rId13" Type="http://schemas.openxmlformats.org/officeDocument/2006/relationships/image" Target="../media/image13.jpg"/><Relationship Id="rId14" Type="http://schemas.openxmlformats.org/officeDocument/2006/relationships/image" Target="../media/image14.jpg"/><Relationship Id="rId15" Type="http://schemas.openxmlformats.org/officeDocument/2006/relationships/image" Target="../media/image15.jpg"/><Relationship Id="rId16" Type="http://schemas.openxmlformats.org/officeDocument/2006/relationships/image" Target="../media/image16.jpg"/><Relationship Id="rId17" Type="http://schemas.openxmlformats.org/officeDocument/2006/relationships/image" Target="../media/image17.jpg"/><Relationship Id="rId18" Type="http://schemas.openxmlformats.org/officeDocument/2006/relationships/image" Target="../media/image18.jpg"/><Relationship Id="rId19" Type="http://schemas.openxmlformats.org/officeDocument/2006/relationships/image" Target="../media/image19.jpg"/><Relationship Id="rId20" Type="http://schemas.openxmlformats.org/officeDocument/2006/relationships/image" Target="../media/image20.jpg"/><Relationship Id="rId21" Type="http://schemas.openxmlformats.org/officeDocument/2006/relationships/image" Target="../media/image21.jpg"/><Relationship Id="rId22" Type="http://schemas.openxmlformats.org/officeDocument/2006/relationships/image" Target="../media/image22.jpg"/><Relationship Id="rId23" Type="http://schemas.openxmlformats.org/officeDocument/2006/relationships/image" Target="../media/image23.jpg"/><Relationship Id="rId24" Type="http://schemas.openxmlformats.org/officeDocument/2006/relationships/image" Target="../media/image24.jpg"/><Relationship Id="rId25" Type="http://schemas.openxmlformats.org/officeDocument/2006/relationships/image" Target="../media/image25.jpg"/><Relationship Id="rId26" Type="http://schemas.openxmlformats.org/officeDocument/2006/relationships/image" Target="../media/image26.jpg"/><Relationship Id="rId27" Type="http://schemas.openxmlformats.org/officeDocument/2006/relationships/image" Target="../media/image27.jpg"/><Relationship Id="rId28" Type="http://schemas.openxmlformats.org/officeDocument/2006/relationships/image" Target="../media/image28.jpg"/><Relationship Id="rId29" Type="http://schemas.openxmlformats.org/officeDocument/2006/relationships/image" Target="../media/image29.jpg"/><Relationship Id="rId30" Type="http://schemas.openxmlformats.org/officeDocument/2006/relationships/image" Target="../media/image30.jpg"/><Relationship Id="rId31" Type="http://schemas.openxmlformats.org/officeDocument/2006/relationships/image" Target="../media/image31.jpg"/><Relationship Id="rId32" Type="http://schemas.openxmlformats.org/officeDocument/2006/relationships/image" Target="../media/image32.jpg"/><Relationship Id="rId33" Type="http://schemas.openxmlformats.org/officeDocument/2006/relationships/image" Target="../media/image33.jpg"/><Relationship Id="rId34" Type="http://schemas.openxmlformats.org/officeDocument/2006/relationships/image" Target="../media/image34.jpg"/><Relationship Id="rId35" Type="http://schemas.openxmlformats.org/officeDocument/2006/relationships/image" Target="../media/image35.jpg"/><Relationship Id="rId36" Type="http://schemas.openxmlformats.org/officeDocument/2006/relationships/image" Target="../media/image36.jpg"/><Relationship Id="rId37" Type="http://schemas.openxmlformats.org/officeDocument/2006/relationships/image" Target="../media/image37.jpg"/><Relationship Id="rId38" Type="http://schemas.openxmlformats.org/officeDocument/2006/relationships/image" Target="../media/image38.jpg"/><Relationship Id="rId39" Type="http://schemas.openxmlformats.org/officeDocument/2006/relationships/image" Target="../media/image39.jpg"/><Relationship Id="rId40" Type="http://schemas.openxmlformats.org/officeDocument/2006/relationships/image" Target="../media/image40.jpg"/><Relationship Id="rId41" Type="http://schemas.openxmlformats.org/officeDocument/2006/relationships/image" Target="../media/image41.jpg"/><Relationship Id="rId42" Type="http://schemas.openxmlformats.org/officeDocument/2006/relationships/image" Target="../media/image42.jpg"/></Relationships>
</file>

<file path=xl/drawings/_rels/drawing2.xml.rels><?xml version="1.0" encoding="UTF-8" standalone="yes"?><Relationships xmlns="http://schemas.openxmlformats.org/package/2006/relationships"><Relationship Id="rId1" Type="http://schemas.openxmlformats.org/officeDocument/2006/relationships/image" Target="../media/image1.jpg"/><Relationship Id="rId2" Type="http://schemas.openxmlformats.org/officeDocument/2006/relationships/image" Target="../media/image2.jpg"/><Relationship Id="rId3" Type="http://schemas.openxmlformats.org/officeDocument/2006/relationships/image" Target="../media/image3.jpg"/><Relationship Id="rId4" Type="http://schemas.openxmlformats.org/officeDocument/2006/relationships/image" Target="../media/image4.jpg"/><Relationship Id="rId5" Type="http://schemas.openxmlformats.org/officeDocument/2006/relationships/image" Target="../media/image5.jpg"/><Relationship Id="rId6" Type="http://schemas.openxmlformats.org/officeDocument/2006/relationships/image" Target="../media/image6.jpg"/><Relationship Id="rId7" Type="http://schemas.openxmlformats.org/officeDocument/2006/relationships/image" Target="../media/image7.jpg"/><Relationship Id="rId8" Type="http://schemas.openxmlformats.org/officeDocument/2006/relationships/image" Target="../media/image8.jpg"/><Relationship Id="rId9" Type="http://schemas.openxmlformats.org/officeDocument/2006/relationships/image" Target="../media/image9.jpg"/><Relationship Id="rId10" Type="http://schemas.openxmlformats.org/officeDocument/2006/relationships/image" Target="../media/image10.jpg"/><Relationship Id="rId11" Type="http://schemas.openxmlformats.org/officeDocument/2006/relationships/image" Target="../media/image11.jpg"/><Relationship Id="rId12" Type="http://schemas.openxmlformats.org/officeDocument/2006/relationships/image" Target="../media/image12.jpg"/><Relationship Id="rId13" Type="http://schemas.openxmlformats.org/officeDocument/2006/relationships/image" Target="../media/image13.jpg"/><Relationship Id="rId14" Type="http://schemas.openxmlformats.org/officeDocument/2006/relationships/image" Target="../media/image14.jpg"/><Relationship Id="rId15" Type="http://schemas.openxmlformats.org/officeDocument/2006/relationships/image" Target="../media/image15.jpg"/><Relationship Id="rId16" Type="http://schemas.openxmlformats.org/officeDocument/2006/relationships/image" Target="../media/image16.jpg"/><Relationship Id="rId17" Type="http://schemas.openxmlformats.org/officeDocument/2006/relationships/image" Target="../media/image17.jpg"/><Relationship Id="rId18" Type="http://schemas.openxmlformats.org/officeDocument/2006/relationships/image" Target="../media/image18.jpg"/><Relationship Id="rId19" Type="http://schemas.openxmlformats.org/officeDocument/2006/relationships/image" Target="../media/image19.jpg"/><Relationship Id="rId20" Type="http://schemas.openxmlformats.org/officeDocument/2006/relationships/image" Target="../media/image20.jpg"/><Relationship Id="rId21" Type="http://schemas.openxmlformats.org/officeDocument/2006/relationships/image" Target="../media/image21.jpg"/><Relationship Id="rId22" Type="http://schemas.openxmlformats.org/officeDocument/2006/relationships/image" Target="../media/image22.jpg"/><Relationship Id="rId23" Type="http://schemas.openxmlformats.org/officeDocument/2006/relationships/image" Target="../media/image23.jpg"/><Relationship Id="rId24" Type="http://schemas.openxmlformats.org/officeDocument/2006/relationships/image" Target="../media/image24.jpg"/><Relationship Id="rId25" Type="http://schemas.openxmlformats.org/officeDocument/2006/relationships/image" Target="../media/image25.jpg"/><Relationship Id="rId26" Type="http://schemas.openxmlformats.org/officeDocument/2006/relationships/image" Target="../media/image26.jpg"/><Relationship Id="rId27" Type="http://schemas.openxmlformats.org/officeDocument/2006/relationships/image" Target="../media/image27.jpg"/><Relationship Id="rId28" Type="http://schemas.openxmlformats.org/officeDocument/2006/relationships/image" Target="../media/image28.jpg"/><Relationship Id="rId29" Type="http://schemas.openxmlformats.org/officeDocument/2006/relationships/image" Target="../media/image29.jpg"/><Relationship Id="rId30" Type="http://schemas.openxmlformats.org/officeDocument/2006/relationships/image" Target="../media/image30.jpg"/><Relationship Id="rId31" Type="http://schemas.openxmlformats.org/officeDocument/2006/relationships/image" Target="../media/image31.jpg"/><Relationship Id="rId32" Type="http://schemas.openxmlformats.org/officeDocument/2006/relationships/image" Target="../media/image32.jpg"/><Relationship Id="rId33" Type="http://schemas.openxmlformats.org/officeDocument/2006/relationships/image" Target="../media/image33.jpg"/><Relationship Id="rId34" Type="http://schemas.openxmlformats.org/officeDocument/2006/relationships/image" Target="../media/image34.jpg"/><Relationship Id="rId35" Type="http://schemas.openxmlformats.org/officeDocument/2006/relationships/image" Target="../media/image35.jpg"/><Relationship Id="rId36" Type="http://schemas.openxmlformats.org/officeDocument/2006/relationships/image" Target="../media/image36.jpg"/><Relationship Id="rId37" Type="http://schemas.openxmlformats.org/officeDocument/2006/relationships/image" Target="../media/image37.jpg"/><Relationship Id="rId38" Type="http://schemas.openxmlformats.org/officeDocument/2006/relationships/image" Target="../media/image38.jpg"/><Relationship Id="rId39" Type="http://schemas.openxmlformats.org/officeDocument/2006/relationships/image" Target="../media/image39.jpg"/><Relationship Id="rId40" Type="http://schemas.openxmlformats.org/officeDocument/2006/relationships/image" Target="../media/image40.jpg"/><Relationship Id="rId41" Type="http://schemas.openxmlformats.org/officeDocument/2006/relationships/image" Target="../media/image41.jpg"/><Relationship Id="rId42" Type="http://schemas.openxmlformats.org/officeDocument/2006/relationships/image" Target="../media/image42.jpg"/></Relationships>
</file>

<file path=xl/drawings/_rels/drawing3.xml.rels><?xml version="1.0" encoding="UTF-8" standalone="yes"?><Relationships xmlns="http://schemas.openxmlformats.org/package/2006/relationships"><Relationship Id="rId1" Type="http://schemas.openxmlformats.org/officeDocument/2006/relationships/image" Target="../media/image43.jpg"/><Relationship Id="rId2" Type="http://schemas.openxmlformats.org/officeDocument/2006/relationships/image" Target="../media/image44.jpg"/><Relationship Id="rId3" Type="http://schemas.openxmlformats.org/officeDocument/2006/relationships/image" Target="../media/image45.jpg"/><Relationship Id="rId4" Type="http://schemas.openxmlformats.org/officeDocument/2006/relationships/image" Target="../media/image46.jpg"/><Relationship Id="rId5" Type="http://schemas.openxmlformats.org/officeDocument/2006/relationships/image" Target="../media/image47.jpg"/><Relationship Id="rId6" Type="http://schemas.openxmlformats.org/officeDocument/2006/relationships/image" Target="../media/image48.jpg"/><Relationship Id="rId7" Type="http://schemas.openxmlformats.org/officeDocument/2006/relationships/image" Target="../media/image49.jpg"/><Relationship Id="rId8" Type="http://schemas.openxmlformats.org/officeDocument/2006/relationships/image" Target="../media/image50.jpg"/><Relationship Id="rId9" Type="http://schemas.openxmlformats.org/officeDocument/2006/relationships/image" Target="../media/image51.jpg"/><Relationship Id="rId10" Type="http://schemas.openxmlformats.org/officeDocument/2006/relationships/image" Target="../media/image52.jpg"/><Relationship Id="rId11" Type="http://schemas.openxmlformats.org/officeDocument/2006/relationships/image" Target="../media/image53.jpg"/><Relationship Id="rId12" Type="http://schemas.openxmlformats.org/officeDocument/2006/relationships/image" Target="../media/image54.jpg"/><Relationship Id="rId13" Type="http://schemas.openxmlformats.org/officeDocument/2006/relationships/image" Target="../media/image55.jpg"/><Relationship Id="rId14" Type="http://schemas.openxmlformats.org/officeDocument/2006/relationships/image" Target="../media/image56.jpg"/><Relationship Id="rId15" Type="http://schemas.openxmlformats.org/officeDocument/2006/relationships/image" Target="../media/image57.jpg"/><Relationship Id="rId16" Type="http://schemas.openxmlformats.org/officeDocument/2006/relationships/image" Target="../media/image58.jpg"/><Relationship Id="rId17" Type="http://schemas.openxmlformats.org/officeDocument/2006/relationships/image" Target="../media/image59.jpg"/><Relationship Id="rId18" Type="http://schemas.openxmlformats.org/officeDocument/2006/relationships/image" Target="../media/image60.jpg"/><Relationship Id="rId19" Type="http://schemas.openxmlformats.org/officeDocument/2006/relationships/image" Target="../media/image61.jpg"/><Relationship Id="rId20" Type="http://schemas.openxmlformats.org/officeDocument/2006/relationships/image" Target="../media/image62.jpg"/><Relationship Id="rId21" Type="http://schemas.openxmlformats.org/officeDocument/2006/relationships/image" Target="../media/image63.jpg"/><Relationship Id="rId22" Type="http://schemas.openxmlformats.org/officeDocument/2006/relationships/image" Target="../media/image64.jpg"/><Relationship Id="rId23" Type="http://schemas.openxmlformats.org/officeDocument/2006/relationships/image" Target="../media/image65.jpg"/><Relationship Id="rId24" Type="http://schemas.openxmlformats.org/officeDocument/2006/relationships/image" Target="../media/image66.jpg"/><Relationship Id="rId25" Type="http://schemas.openxmlformats.org/officeDocument/2006/relationships/image" Target="../media/image67.jpg"/><Relationship Id="rId26" Type="http://schemas.openxmlformats.org/officeDocument/2006/relationships/image" Target="../media/image68.jpg"/><Relationship Id="rId27" Type="http://schemas.openxmlformats.org/officeDocument/2006/relationships/image" Target="../media/image69.jpg"/><Relationship Id="rId28" Type="http://schemas.openxmlformats.org/officeDocument/2006/relationships/image" Target="../media/image70.jpg"/><Relationship Id="rId29" Type="http://schemas.openxmlformats.org/officeDocument/2006/relationships/image" Target="../media/image71.jpg"/><Relationship Id="rId30" Type="http://schemas.openxmlformats.org/officeDocument/2006/relationships/image" Target="../media/image72.jpg"/><Relationship Id="rId31" Type="http://schemas.openxmlformats.org/officeDocument/2006/relationships/image" Target="../media/image73.jpg"/><Relationship Id="rId32" Type="http://schemas.openxmlformats.org/officeDocument/2006/relationships/image" Target="../media/image74.jpg"/><Relationship Id="rId33" Type="http://schemas.openxmlformats.org/officeDocument/2006/relationships/image" Target="../media/image75.jpg"/><Relationship Id="rId34" Type="http://schemas.openxmlformats.org/officeDocument/2006/relationships/image" Target="../media/image76.jpg"/><Relationship Id="rId35" Type="http://schemas.openxmlformats.org/officeDocument/2006/relationships/image" Target="../media/image77.jpg"/><Relationship Id="rId36" Type="http://schemas.openxmlformats.org/officeDocument/2006/relationships/image" Target="../media/image78.jpg"/></Relationships>
</file>

<file path=xl/drawings/_rels/drawing4.xml.rels><?xml version="1.0" encoding="UTF-8" standalone="yes"?><Relationships xmlns="http://schemas.openxmlformats.org/package/2006/relationships"><Relationship Id="rId1" Type="http://schemas.openxmlformats.org/officeDocument/2006/relationships/image" Target="../media/image79.jpg"/><Relationship Id="rId2" Type="http://schemas.openxmlformats.org/officeDocument/2006/relationships/image" Target="../media/image80.jpg"/><Relationship Id="rId3" Type="http://schemas.openxmlformats.org/officeDocument/2006/relationships/image" Target="../media/image81.jpg"/><Relationship Id="rId4" Type="http://schemas.openxmlformats.org/officeDocument/2006/relationships/image" Target="../media/image82.jpg"/><Relationship Id="rId5" Type="http://schemas.openxmlformats.org/officeDocument/2006/relationships/image" Target="../media/image83.jpg"/><Relationship Id="rId6" Type="http://schemas.openxmlformats.org/officeDocument/2006/relationships/image" Target="../media/image84.jpg"/><Relationship Id="rId7" Type="http://schemas.openxmlformats.org/officeDocument/2006/relationships/image" Target="../media/image85.jpg"/><Relationship Id="rId8" Type="http://schemas.openxmlformats.org/officeDocument/2006/relationships/image" Target="../media/image86.jpg"/><Relationship Id="rId9" Type="http://schemas.openxmlformats.org/officeDocument/2006/relationships/image" Target="../media/image87.jpg"/><Relationship Id="rId10" Type="http://schemas.openxmlformats.org/officeDocument/2006/relationships/image" Target="../media/image88.jpg"/><Relationship Id="rId11" Type="http://schemas.openxmlformats.org/officeDocument/2006/relationships/image" Target="../media/image89.jpg"/><Relationship Id="rId12" Type="http://schemas.openxmlformats.org/officeDocument/2006/relationships/image" Target="../media/image90.jpg"/><Relationship Id="rId13" Type="http://schemas.openxmlformats.org/officeDocument/2006/relationships/image" Target="../media/image91.jpg"/><Relationship Id="rId14" Type="http://schemas.openxmlformats.org/officeDocument/2006/relationships/image" Target="../media/image92.jpg"/><Relationship Id="rId15" Type="http://schemas.openxmlformats.org/officeDocument/2006/relationships/image" Target="../media/image93.jpg"/><Relationship Id="rId16" Type="http://schemas.openxmlformats.org/officeDocument/2006/relationships/image" Target="../media/image94.jpg"/><Relationship Id="rId17" Type="http://schemas.openxmlformats.org/officeDocument/2006/relationships/image" Target="../media/image95.jpg"/><Relationship Id="rId18" Type="http://schemas.openxmlformats.org/officeDocument/2006/relationships/image" Target="../media/image96.jpg"/><Relationship Id="rId19" Type="http://schemas.openxmlformats.org/officeDocument/2006/relationships/image" Target="../media/image97.jpg"/><Relationship Id="rId20" Type="http://schemas.openxmlformats.org/officeDocument/2006/relationships/image" Target="../media/image98.png"/><Relationship Id="rId21" Type="http://schemas.openxmlformats.org/officeDocument/2006/relationships/image" Target="../media/media1.svg"/><Relationship Id="rId22" Type="http://schemas.openxmlformats.org/officeDocument/2006/relationships/image" Target="../media/image99.png"/><Relationship Id="rId23" Type="http://schemas.openxmlformats.org/officeDocument/2006/relationships/image" Target="../media/media2.svg"/><Relationship Id="rId24" Type="http://schemas.openxmlformats.org/officeDocument/2006/relationships/image" Target="../media/image100.png"/><Relationship Id="rId25" Type="http://schemas.openxmlformats.org/officeDocument/2006/relationships/image" Target="../media/media3.svg"/><Relationship Id="rId26" Type="http://schemas.openxmlformats.org/officeDocument/2006/relationships/image" Target="../media/image101.png"/><Relationship Id="rId27" Type="http://schemas.openxmlformats.org/officeDocument/2006/relationships/image" Target="../media/image102.png"/><Relationship Id="rId28" Type="http://schemas.openxmlformats.org/officeDocument/2006/relationships/image" Target="../media/media4.svg"/><Relationship Id="rId29" Type="http://schemas.openxmlformats.org/officeDocument/2006/relationships/image" Target="../media/image103.png"/><Relationship Id="rId30" Type="http://schemas.openxmlformats.org/officeDocument/2006/relationships/image" Target="../media/media5.svg"/><Relationship Id="rId31" Type="http://schemas.openxmlformats.org/officeDocument/2006/relationships/image" Target="../media/image104.jpg"/><Relationship Id="rId32" Type="http://schemas.openxmlformats.org/officeDocument/2006/relationships/image" Target="../media/image105.jpg"/><Relationship Id="rId33" Type="http://schemas.openxmlformats.org/officeDocument/2006/relationships/image" Target="../media/image106.jpg"/><Relationship Id="rId34" Type="http://schemas.openxmlformats.org/officeDocument/2006/relationships/image" Target="../media/image107.png"/><Relationship Id="rId35" Type="http://schemas.openxmlformats.org/officeDocument/2006/relationships/image" Target="../media/image108.jpg"/><Relationship Id="rId36" Type="http://schemas.openxmlformats.org/officeDocument/2006/relationships/image" Target="../media/image109.jpg"/><Relationship Id="rId37" Type="http://schemas.openxmlformats.org/officeDocument/2006/relationships/image" Target="../media/image110.jpg"/><Relationship Id="rId38" Type="http://schemas.openxmlformats.org/officeDocument/2006/relationships/image" Target="../media/image111.png"/><Relationship Id="rId39" Type="http://schemas.openxmlformats.org/officeDocument/2006/relationships/image" Target="../media/image112.png"/><Relationship Id="rId40" Type="http://schemas.openxmlformats.org/officeDocument/2006/relationships/image" Target="../media/image113.jpg"/><Relationship Id="rId41" Type="http://schemas.openxmlformats.org/officeDocument/2006/relationships/image" Target="../media/image114.jpg"/><Relationship Id="rId42" Type="http://schemas.openxmlformats.org/officeDocument/2006/relationships/image" Target="../media/image115.jpg"/><Relationship Id="rId43" Type="http://schemas.openxmlformats.org/officeDocument/2006/relationships/image" Target="../media/image116.jpg"/><Relationship Id="rId44" Type="http://schemas.openxmlformats.org/officeDocument/2006/relationships/image" Target="../media/image117.jpg"/><Relationship Id="rId45" Type="http://schemas.openxmlformats.org/officeDocument/2006/relationships/image" Target="../media/image118.jpg"/><Relationship Id="rId46" Type="http://schemas.openxmlformats.org/officeDocument/2006/relationships/image" Target="../media/image119.jpg"/><Relationship Id="rId47" Type="http://schemas.openxmlformats.org/officeDocument/2006/relationships/image" Target="../media/image120.jpg"/><Relationship Id="rId48" Type="http://schemas.openxmlformats.org/officeDocument/2006/relationships/image" Target="../media/image121.jpg"/><Relationship Id="rId49" Type="http://schemas.openxmlformats.org/officeDocument/2006/relationships/image" Target="../media/image122.jpg"/><Relationship Id="rId50" Type="http://schemas.openxmlformats.org/officeDocument/2006/relationships/image" Target="../media/image123.jpg"/><Relationship Id="rId51" Type="http://schemas.openxmlformats.org/officeDocument/2006/relationships/image" Target="../media/image124.jpg"/><Relationship Id="rId52" Type="http://schemas.openxmlformats.org/officeDocument/2006/relationships/image" Target="../media/image125.jpg"/><Relationship Id="rId53" Type="http://schemas.openxmlformats.org/officeDocument/2006/relationships/image" Target="../media/image126.png"/><Relationship Id="rId54" Type="http://schemas.openxmlformats.org/officeDocument/2006/relationships/image" Target="../media/image127.png"/><Relationship Id="rId55" Type="http://schemas.openxmlformats.org/officeDocument/2006/relationships/image" Target="../media/image128.png"/><Relationship Id="rId56" Type="http://schemas.openxmlformats.org/officeDocument/2006/relationships/image" Target="../media/image129.png"/><Relationship Id="rId57" Type="http://schemas.openxmlformats.org/officeDocument/2006/relationships/image" Target="../media/image130.png"/><Relationship Id="rId58" Type="http://schemas.openxmlformats.org/officeDocument/2006/relationships/image" Target="../media/image131.png"/><Relationship Id="rId59" Type="http://schemas.openxmlformats.org/officeDocument/2006/relationships/image" Target="../media/image132.png"/></Relationships>
</file>

<file path=xl/drawings/_rels/drawing5.xml.rels><?xml version="1.0" encoding="UTF-8" standalone="yes"?><Relationships xmlns="http://schemas.openxmlformats.org/package/2006/relationships"><Relationship Id="rId1" Type="http://schemas.openxmlformats.org/officeDocument/2006/relationships/image" Target="../media/image133.jpg"/><Relationship Id="rId2" Type="http://schemas.openxmlformats.org/officeDocument/2006/relationships/image" Target="../media/image134.jpg"/><Relationship Id="rId3" Type="http://schemas.openxmlformats.org/officeDocument/2006/relationships/image" Target="../media/image135.jpg"/><Relationship Id="rId4" Type="http://schemas.openxmlformats.org/officeDocument/2006/relationships/image" Target="../media/image136.jpg"/><Relationship Id="rId5" Type="http://schemas.openxmlformats.org/officeDocument/2006/relationships/image" Target="../media/image83.jpg"/><Relationship Id="rId6" Type="http://schemas.openxmlformats.org/officeDocument/2006/relationships/image" Target="../media/image137.jpg"/><Relationship Id="rId7" Type="http://schemas.openxmlformats.org/officeDocument/2006/relationships/image" Target="../media/image138.jpg"/><Relationship Id="rId8" Type="http://schemas.openxmlformats.org/officeDocument/2006/relationships/image" Target="../media/image139.jpg"/><Relationship Id="rId9" Type="http://schemas.openxmlformats.org/officeDocument/2006/relationships/image" Target="../media/image140.jpg"/><Relationship Id="rId10" Type="http://schemas.openxmlformats.org/officeDocument/2006/relationships/image" Target="../media/image141.jpg"/><Relationship Id="rId11" Type="http://schemas.openxmlformats.org/officeDocument/2006/relationships/image" Target="../media/image142.jpg"/><Relationship Id="rId12" Type="http://schemas.openxmlformats.org/officeDocument/2006/relationships/image" Target="../media/image143.jpg"/><Relationship Id="rId13" Type="http://schemas.openxmlformats.org/officeDocument/2006/relationships/image" Target="../media/image91.jpg"/><Relationship Id="rId14" Type="http://schemas.openxmlformats.org/officeDocument/2006/relationships/image" Target="../media/image92.jpg"/><Relationship Id="rId15" Type="http://schemas.openxmlformats.org/officeDocument/2006/relationships/image" Target="../media/image144.jpg"/><Relationship Id="rId16" Type="http://schemas.openxmlformats.org/officeDocument/2006/relationships/image" Target="../media/image94.jpg"/><Relationship Id="rId17" Type="http://schemas.openxmlformats.org/officeDocument/2006/relationships/image" Target="../media/image95.jpg"/><Relationship Id="rId18" Type="http://schemas.openxmlformats.org/officeDocument/2006/relationships/image" Target="../media/image96.jpg"/><Relationship Id="rId19" Type="http://schemas.openxmlformats.org/officeDocument/2006/relationships/image" Target="../media/image97.jpg"/><Relationship Id="rId20" Type="http://schemas.openxmlformats.org/officeDocument/2006/relationships/image" Target="../media/image98.png"/><Relationship Id="rId21" Type="http://schemas.openxmlformats.org/officeDocument/2006/relationships/image" Target="../media/media1.svg"/><Relationship Id="rId22" Type="http://schemas.openxmlformats.org/officeDocument/2006/relationships/image" Target="../media/image99.png"/><Relationship Id="rId23" Type="http://schemas.openxmlformats.org/officeDocument/2006/relationships/image" Target="../media/media2.svg"/><Relationship Id="rId24" Type="http://schemas.openxmlformats.org/officeDocument/2006/relationships/image" Target="../media/image100.png"/><Relationship Id="rId25" Type="http://schemas.openxmlformats.org/officeDocument/2006/relationships/image" Target="../media/media3.svg"/><Relationship Id="rId26" Type="http://schemas.openxmlformats.org/officeDocument/2006/relationships/image" Target="../media/image102.png"/><Relationship Id="rId27" Type="http://schemas.openxmlformats.org/officeDocument/2006/relationships/image" Target="../media/media4.svg"/><Relationship Id="rId28" Type="http://schemas.openxmlformats.org/officeDocument/2006/relationships/image" Target="../media/image103.png"/><Relationship Id="rId29" Type="http://schemas.openxmlformats.org/officeDocument/2006/relationships/image" Target="../media/media5.svg"/><Relationship Id="rId30" Type="http://schemas.openxmlformats.org/officeDocument/2006/relationships/image" Target="../media/image104.jpg"/><Relationship Id="rId31" Type="http://schemas.openxmlformats.org/officeDocument/2006/relationships/image" Target="../media/image145.jpg"/><Relationship Id="rId32" Type="http://schemas.openxmlformats.org/officeDocument/2006/relationships/image" Target="../media/image146.jpg"/><Relationship Id="rId33" Type="http://schemas.openxmlformats.org/officeDocument/2006/relationships/image" Target="../media/image147.jpg"/><Relationship Id="rId34" Type="http://schemas.openxmlformats.org/officeDocument/2006/relationships/image" Target="../media/image108.jpg"/><Relationship Id="rId35" Type="http://schemas.openxmlformats.org/officeDocument/2006/relationships/image" Target="../media/image109.jpg"/><Relationship Id="rId36" Type="http://schemas.openxmlformats.org/officeDocument/2006/relationships/image" Target="../media/image110.jpg"/><Relationship Id="rId37" Type="http://schemas.openxmlformats.org/officeDocument/2006/relationships/image" Target="../media/image111.png"/><Relationship Id="rId38" Type="http://schemas.openxmlformats.org/officeDocument/2006/relationships/image" Target="../media/image112.png"/><Relationship Id="rId39" Type="http://schemas.openxmlformats.org/officeDocument/2006/relationships/image" Target="../media/image113.jpg"/><Relationship Id="rId40" Type="http://schemas.openxmlformats.org/officeDocument/2006/relationships/image" Target="../media/image114.jpg"/><Relationship Id="rId41" Type="http://schemas.openxmlformats.org/officeDocument/2006/relationships/image" Target="../media/image115.jpg"/><Relationship Id="rId42" Type="http://schemas.openxmlformats.org/officeDocument/2006/relationships/image" Target="../media/image116.jpg"/><Relationship Id="rId43" Type="http://schemas.openxmlformats.org/officeDocument/2006/relationships/image" Target="../media/image117.jpg"/><Relationship Id="rId44" Type="http://schemas.openxmlformats.org/officeDocument/2006/relationships/image" Target="../media/image118.jpg"/><Relationship Id="rId45" Type="http://schemas.openxmlformats.org/officeDocument/2006/relationships/image" Target="../media/image119.jpg"/><Relationship Id="rId46" Type="http://schemas.openxmlformats.org/officeDocument/2006/relationships/image" Target="../media/image120.jpg"/><Relationship Id="rId47" Type="http://schemas.openxmlformats.org/officeDocument/2006/relationships/image" Target="../media/image121.jpg"/><Relationship Id="rId48" Type="http://schemas.openxmlformats.org/officeDocument/2006/relationships/image" Target="../media/image122.jpg"/><Relationship Id="rId49" Type="http://schemas.openxmlformats.org/officeDocument/2006/relationships/image" Target="../media/image123.jpg"/><Relationship Id="rId50" Type="http://schemas.openxmlformats.org/officeDocument/2006/relationships/image" Target="../media/image148.jpg"/><Relationship Id="rId51" Type="http://schemas.openxmlformats.org/officeDocument/2006/relationships/image" Target="../media/image125.jpg"/><Relationship Id="rId52" Type="http://schemas.openxmlformats.org/officeDocument/2006/relationships/image" Target="../media/image126.png"/><Relationship Id="rId53" Type="http://schemas.openxmlformats.org/officeDocument/2006/relationships/image" Target="../media/image127.png"/><Relationship Id="rId54" Type="http://schemas.openxmlformats.org/officeDocument/2006/relationships/image" Target="../media/image128.png"/><Relationship Id="rId55" Type="http://schemas.openxmlformats.org/officeDocument/2006/relationships/image" Target="../media/image129.png"/><Relationship Id="rId56" Type="http://schemas.openxmlformats.org/officeDocument/2006/relationships/image" Target="../media/image130.png"/><Relationship Id="rId57" Type="http://schemas.openxmlformats.org/officeDocument/2006/relationships/image" Target="../media/image131.png"/><Relationship Id="rId58" Type="http://schemas.openxmlformats.org/officeDocument/2006/relationships/image" Target="../media/image149.png"/><Relationship Id="rId59" Type="http://schemas.openxmlformats.org/officeDocument/2006/relationships/image" Target="../media/image101.png"/><Relationship Id="rId60" Type="http://schemas.openxmlformats.org/officeDocument/2006/relationships/image" Target="../media/image150.png"/><Relationship Id="rId61" Type="http://schemas.openxmlformats.org/officeDocument/2006/relationships/image" Target="../media/media6.svg"/></Relationships>
</file>

<file path=xl/drawings/_rels/drawing6.xml.rels><?xml version="1.0" encoding="UTF-8" standalone="yes"?><Relationships xmlns="http://schemas.openxmlformats.org/package/2006/relationships"><Relationship Id="rId1" Type="http://schemas.openxmlformats.org/officeDocument/2006/relationships/image" Target="../media/image151.jpg"/><Relationship Id="rId2" Type="http://schemas.openxmlformats.org/officeDocument/2006/relationships/image" Target="../media/image152.jpg"/><Relationship Id="rId3" Type="http://schemas.openxmlformats.org/officeDocument/2006/relationships/image" Target="../media/image153.jpg"/><Relationship Id="rId4" Type="http://schemas.openxmlformats.org/officeDocument/2006/relationships/image" Target="../media/image154.jpg"/><Relationship Id="rId5" Type="http://schemas.openxmlformats.org/officeDocument/2006/relationships/image" Target="../media/image155.jpg"/><Relationship Id="rId6" Type="http://schemas.openxmlformats.org/officeDocument/2006/relationships/image" Target="../media/image156.jpg"/><Relationship Id="rId7" Type="http://schemas.openxmlformats.org/officeDocument/2006/relationships/image" Target="../media/image157.jpg"/><Relationship Id="rId8" Type="http://schemas.openxmlformats.org/officeDocument/2006/relationships/image" Target="../media/image158.jpg"/><Relationship Id="rId9" Type="http://schemas.openxmlformats.org/officeDocument/2006/relationships/image" Target="../media/image159.jpg"/><Relationship Id="rId10" Type="http://schemas.openxmlformats.org/officeDocument/2006/relationships/image" Target="../media/image160.jpg"/><Relationship Id="rId11" Type="http://schemas.openxmlformats.org/officeDocument/2006/relationships/image" Target="../media/image161.jpg"/><Relationship Id="rId12" Type="http://schemas.openxmlformats.org/officeDocument/2006/relationships/image" Target="../media/image162.jpg"/><Relationship Id="rId13" Type="http://schemas.openxmlformats.org/officeDocument/2006/relationships/image" Target="../media/image163.jpg"/><Relationship Id="rId14" Type="http://schemas.openxmlformats.org/officeDocument/2006/relationships/image" Target="../media/image164.jpg"/><Relationship Id="rId15" Type="http://schemas.openxmlformats.org/officeDocument/2006/relationships/image" Target="../media/image165.jpg"/><Relationship Id="rId16" Type="http://schemas.openxmlformats.org/officeDocument/2006/relationships/image" Target="../media/image166.jpg"/><Relationship Id="rId17" Type="http://schemas.openxmlformats.org/officeDocument/2006/relationships/image" Target="../media/image167.jpg"/><Relationship Id="rId18" Type="http://schemas.openxmlformats.org/officeDocument/2006/relationships/image" Target="../media/image168.jpg"/><Relationship Id="rId19" Type="http://schemas.openxmlformats.org/officeDocument/2006/relationships/image" Target="../media/image169.jpg"/><Relationship Id="rId20" Type="http://schemas.openxmlformats.org/officeDocument/2006/relationships/image" Target="../media/image170.jpg"/><Relationship Id="rId21" Type="http://schemas.openxmlformats.org/officeDocument/2006/relationships/image" Target="../media/image171.jpg"/><Relationship Id="rId22" Type="http://schemas.openxmlformats.org/officeDocument/2006/relationships/image" Target="../media/image172.jpg"/><Relationship Id="rId23" Type="http://schemas.openxmlformats.org/officeDocument/2006/relationships/image" Target="../media/image173.jpg"/><Relationship Id="rId24" Type="http://schemas.openxmlformats.org/officeDocument/2006/relationships/image" Target="../media/image174.jpg"/><Relationship Id="rId25" Type="http://schemas.openxmlformats.org/officeDocument/2006/relationships/image" Target="../media/image175.jpg"/><Relationship Id="rId26" Type="http://schemas.openxmlformats.org/officeDocument/2006/relationships/image" Target="../media/image176.jpg"/><Relationship Id="rId27" Type="http://schemas.openxmlformats.org/officeDocument/2006/relationships/image" Target="../media/image177.jpg"/><Relationship Id="rId28" Type="http://schemas.openxmlformats.org/officeDocument/2006/relationships/image" Target="../media/image178.jpg"/><Relationship Id="rId29" Type="http://schemas.openxmlformats.org/officeDocument/2006/relationships/image" Target="../media/image179.jpg"/><Relationship Id="rId30" Type="http://schemas.openxmlformats.org/officeDocument/2006/relationships/image" Target="../media/image180.jpg"/><Relationship Id="rId31" Type="http://schemas.openxmlformats.org/officeDocument/2006/relationships/image" Target="../media/image181.jpg"/><Relationship Id="rId32" Type="http://schemas.openxmlformats.org/officeDocument/2006/relationships/image" Target="../media/image182.jpg"/><Relationship Id="rId33" Type="http://schemas.openxmlformats.org/officeDocument/2006/relationships/image" Target="../media/image183.jpg"/><Relationship Id="rId34" Type="http://schemas.openxmlformats.org/officeDocument/2006/relationships/image" Target="../media/image184.jpg"/><Relationship Id="rId35" Type="http://schemas.openxmlformats.org/officeDocument/2006/relationships/image" Target="../media/image185.jpg"/><Relationship Id="rId36" Type="http://schemas.openxmlformats.org/officeDocument/2006/relationships/image" Target="../media/image186.jpg"/><Relationship Id="rId37" Type="http://schemas.openxmlformats.org/officeDocument/2006/relationships/image" Target="../media/image187.jpg"/><Relationship Id="rId38" Type="http://schemas.openxmlformats.org/officeDocument/2006/relationships/image" Target="../media/image188.jpg"/><Relationship Id="rId39" Type="http://schemas.openxmlformats.org/officeDocument/2006/relationships/image" Target="../media/image189.jpg"/></Relationships>
</file>

<file path=xl/drawings/_rels/drawing7.xml.rels><?xml version="1.0" encoding="UTF-8" standalone="yes"?><Relationships xmlns="http://schemas.openxmlformats.org/package/2006/relationships"><Relationship Id="rId1" Type="http://schemas.openxmlformats.org/officeDocument/2006/relationships/image" Target="../media/image43.jpg"/><Relationship Id="rId2" Type="http://schemas.openxmlformats.org/officeDocument/2006/relationships/image" Target="../media/image44.jpg"/><Relationship Id="rId3" Type="http://schemas.openxmlformats.org/officeDocument/2006/relationships/image" Target="../media/image57.jpg"/><Relationship Id="rId4" Type="http://schemas.openxmlformats.org/officeDocument/2006/relationships/image" Target="../media/image58.jpg"/><Relationship Id="rId5" Type="http://schemas.openxmlformats.org/officeDocument/2006/relationships/image" Target="../media/image59.jpg"/><Relationship Id="rId6" Type="http://schemas.openxmlformats.org/officeDocument/2006/relationships/image" Target="../media/image60.jpg"/><Relationship Id="rId7" Type="http://schemas.openxmlformats.org/officeDocument/2006/relationships/image" Target="../media/image61.jpg"/><Relationship Id="rId8" Type="http://schemas.openxmlformats.org/officeDocument/2006/relationships/image" Target="../media/image62.jpg"/><Relationship Id="rId9" Type="http://schemas.openxmlformats.org/officeDocument/2006/relationships/image" Target="../media/image66.jpg"/><Relationship Id="rId10" Type="http://schemas.openxmlformats.org/officeDocument/2006/relationships/image" Target="../media/image67.jpg"/><Relationship Id="rId11" Type="http://schemas.openxmlformats.org/officeDocument/2006/relationships/image" Target="../media/image68.jpg"/><Relationship Id="rId12" Type="http://schemas.openxmlformats.org/officeDocument/2006/relationships/image" Target="../media/image69.jpg"/><Relationship Id="rId13" Type="http://schemas.openxmlformats.org/officeDocument/2006/relationships/image" Target="../media/image70.jpg"/><Relationship Id="rId14" Type="http://schemas.openxmlformats.org/officeDocument/2006/relationships/image" Target="../media/image71.jpg"/><Relationship Id="rId15" Type="http://schemas.openxmlformats.org/officeDocument/2006/relationships/image" Target="../media/image72.jpg"/><Relationship Id="rId16" Type="http://schemas.openxmlformats.org/officeDocument/2006/relationships/image" Target="../media/image73.jpg"/><Relationship Id="rId17" Type="http://schemas.openxmlformats.org/officeDocument/2006/relationships/image" Target="../media/image74.jpg"/><Relationship Id="rId18" Type="http://schemas.openxmlformats.org/officeDocument/2006/relationships/image" Target="../media/image77.jpg"/><Relationship Id="rId19" Type="http://schemas.openxmlformats.org/officeDocument/2006/relationships/image" Target="../media/image78.jpg"/><Relationship Id="rId20" Type="http://schemas.openxmlformats.org/officeDocument/2006/relationships/image" Target="../media/image190.jpg"/><Relationship Id="rId21" Type="http://schemas.openxmlformats.org/officeDocument/2006/relationships/image" Target="../media/image75.jpg"/><Relationship Id="rId22" Type="http://schemas.openxmlformats.org/officeDocument/2006/relationships/image" Target="../media/image76.jpg"/><Relationship Id="rId23" Type="http://schemas.openxmlformats.org/officeDocument/2006/relationships/image" Target="../media/image45.jpg"/><Relationship Id="rId24" Type="http://schemas.openxmlformats.org/officeDocument/2006/relationships/image" Target="../media/image46.jpg"/><Relationship Id="rId25" Type="http://schemas.openxmlformats.org/officeDocument/2006/relationships/image" Target="../media/image47.jpg"/><Relationship Id="rId26" Type="http://schemas.openxmlformats.org/officeDocument/2006/relationships/image" Target="../media/image48.jpg"/><Relationship Id="rId27" Type="http://schemas.openxmlformats.org/officeDocument/2006/relationships/image" Target="../media/image49.jpg"/><Relationship Id="rId28" Type="http://schemas.openxmlformats.org/officeDocument/2006/relationships/image" Target="../media/image50.jpg"/><Relationship Id="rId29" Type="http://schemas.openxmlformats.org/officeDocument/2006/relationships/image" Target="../media/image51.jpg"/><Relationship Id="rId30" Type="http://schemas.openxmlformats.org/officeDocument/2006/relationships/image" Target="../media/image52.jpg"/><Relationship Id="rId31" Type="http://schemas.openxmlformats.org/officeDocument/2006/relationships/image" Target="../media/image191.jpg"/><Relationship Id="rId32" Type="http://schemas.openxmlformats.org/officeDocument/2006/relationships/image" Target="../media/image192.jpg"/><Relationship Id="rId33" Type="http://schemas.openxmlformats.org/officeDocument/2006/relationships/image" Target="../media/image193.jpg"/><Relationship Id="rId34" Type="http://schemas.openxmlformats.org/officeDocument/2006/relationships/image" Target="../media/image194.jpg"/><Relationship Id="rId35" Type="http://schemas.openxmlformats.org/officeDocument/2006/relationships/image" Target="../media/image195.jpg"/><Relationship Id="rId36" Type="http://schemas.openxmlformats.org/officeDocument/2006/relationships/image" Target="../media/image196.jpg"/><Relationship Id="rId37" Type="http://schemas.openxmlformats.org/officeDocument/2006/relationships/image" Target="../media/image197.jpg"/><Relationship Id="rId38" Type="http://schemas.openxmlformats.org/officeDocument/2006/relationships/image" Target="../media/image198.jpg"/><Relationship Id="rId39" Type="http://schemas.openxmlformats.org/officeDocument/2006/relationships/image" Target="../media/image199.jpg"/><Relationship Id="rId40" Type="http://schemas.openxmlformats.org/officeDocument/2006/relationships/image" Target="../media/image200.jpg"/><Relationship Id="rId41" Type="http://schemas.openxmlformats.org/officeDocument/2006/relationships/image" Target="../media/image201.jpg"/><Relationship Id="rId42" Type="http://schemas.openxmlformats.org/officeDocument/2006/relationships/image" Target="../media/image202.jpg"/><Relationship Id="rId43" Type="http://schemas.openxmlformats.org/officeDocument/2006/relationships/image" Target="../media/image203.jpg"/><Relationship Id="rId44" Type="http://schemas.openxmlformats.org/officeDocument/2006/relationships/image" Target="../media/image204.jpg"/></Relationships>
</file>

<file path=xl/drawings/_rels/drawing8.xml.rels><?xml version="1.0" encoding="UTF-8" standalone="yes"?><Relationships xmlns="http://schemas.openxmlformats.org/package/2006/relationships"><Relationship Id="rId1" Type="http://schemas.openxmlformats.org/officeDocument/2006/relationships/image" Target="../media/image205.jpg"/><Relationship Id="rId2" Type="http://schemas.openxmlformats.org/officeDocument/2006/relationships/image" Target="../media/image206.jpg"/><Relationship Id="rId3" Type="http://schemas.openxmlformats.org/officeDocument/2006/relationships/image" Target="../media/image207.jpg"/><Relationship Id="rId4" Type="http://schemas.openxmlformats.org/officeDocument/2006/relationships/image" Target="../media/image208.jpg"/><Relationship Id="rId5" Type="http://schemas.openxmlformats.org/officeDocument/2006/relationships/image" Target="../media/image209.jpg"/><Relationship Id="rId6" Type="http://schemas.openxmlformats.org/officeDocument/2006/relationships/image" Target="../media/image210.jpg"/></Relationships>
</file>

<file path=xl/drawings/_rels/drawing9.xml.rels><?xml version="1.0" encoding="UTF-8" standalone="yes"?><Relationships xmlns="http://schemas.openxmlformats.org/package/2006/relationships"><Relationship Id="rId1" Type="http://schemas.openxmlformats.org/officeDocument/2006/relationships/image" Target="../media/image210.jpg"/><Relationship Id="rId2" Type="http://schemas.openxmlformats.org/officeDocument/2006/relationships/image" Target="../media/image206.jpg"/><Relationship Id="rId3" Type="http://schemas.openxmlformats.org/officeDocument/2006/relationships/image" Target="../media/image207.jpg"/><Relationship Id="rId4" Type="http://schemas.openxmlformats.org/officeDocument/2006/relationships/image" Target="../media/image208.jpg"/><Relationship Id="rId5" Type="http://schemas.openxmlformats.org/officeDocument/2006/relationships/image" Target="../media/image209.jpg"/></Relationships>
</file>

<file path=xl/drawings/_rels/drawing10.xml.rels><?xml version="1.0" encoding="UTF-8" standalone="yes"?><Relationships xmlns="http://schemas.openxmlformats.org/package/2006/relationships"><Relationship Id="rId1" Type="http://schemas.openxmlformats.org/officeDocument/2006/relationships/image" Target="../media/image211.jpg"/><Relationship Id="rId2" Type="http://schemas.openxmlformats.org/officeDocument/2006/relationships/image" Target="../media/image212.jpg"/><Relationship Id="rId3" Type="http://schemas.openxmlformats.org/officeDocument/2006/relationships/image" Target="../media/image213.jpg"/><Relationship Id="rId4" Type="http://schemas.openxmlformats.org/officeDocument/2006/relationships/image" Target="../media/image214.jpg"/><Relationship Id="rId5" Type="http://schemas.openxmlformats.org/officeDocument/2006/relationships/image" Target="../media/image215.jpg"/><Relationship Id="rId6" Type="http://schemas.openxmlformats.org/officeDocument/2006/relationships/image" Target="../media/image216.jpg"/><Relationship Id="rId7" Type="http://schemas.openxmlformats.org/officeDocument/2006/relationships/image" Target="../media/image217.jpg"/><Relationship Id="rId8" Type="http://schemas.openxmlformats.org/officeDocument/2006/relationships/image" Target="../media/image218.jpg"/><Relationship Id="rId9" Type="http://schemas.openxmlformats.org/officeDocument/2006/relationships/image" Target="../media/image219.jpg"/><Relationship Id="rId10" Type="http://schemas.openxmlformats.org/officeDocument/2006/relationships/image" Target="../media/image220.jpg"/><Relationship Id="rId11" Type="http://schemas.openxmlformats.org/officeDocument/2006/relationships/image" Target="../media/image221.jpg"/><Relationship Id="rId12" Type="http://schemas.openxmlformats.org/officeDocument/2006/relationships/image" Target="../media/image222.jpg"/><Relationship Id="rId13" Type="http://schemas.openxmlformats.org/officeDocument/2006/relationships/image" Target="../media/image223.jpg"/><Relationship Id="rId14" Type="http://schemas.openxmlformats.org/officeDocument/2006/relationships/image" Target="../media/image224.jpg"/><Relationship Id="rId15" Type="http://schemas.openxmlformats.org/officeDocument/2006/relationships/image" Target="../media/image225.jpg"/><Relationship Id="rId16" Type="http://schemas.openxmlformats.org/officeDocument/2006/relationships/image" Target="../media/image226.jpg"/><Relationship Id="rId17" Type="http://schemas.openxmlformats.org/officeDocument/2006/relationships/image" Target="../media/image227.jpg"/><Relationship Id="rId18" Type="http://schemas.openxmlformats.org/officeDocument/2006/relationships/image" Target="../media/image228.jpg"/><Relationship Id="rId19" Type="http://schemas.openxmlformats.org/officeDocument/2006/relationships/image" Target="../media/image229.jpg"/><Relationship Id="rId20" Type="http://schemas.openxmlformats.org/officeDocument/2006/relationships/image" Target="../media/image230.jpg"/><Relationship Id="rId21" Type="http://schemas.openxmlformats.org/officeDocument/2006/relationships/image" Target="../media/image231.png"/><Relationship Id="rId22" Type="http://schemas.openxmlformats.org/officeDocument/2006/relationships/image" Target="../media/image232.jpg"/><Relationship Id="rId23" Type="http://schemas.openxmlformats.org/officeDocument/2006/relationships/image" Target="../media/image233.jpg"/><Relationship Id="rId24" Type="http://schemas.openxmlformats.org/officeDocument/2006/relationships/image" Target="../media/image234.jpg"/><Relationship Id="rId25" Type="http://schemas.openxmlformats.org/officeDocument/2006/relationships/image" Target="../media/image235.jpg"/><Relationship Id="rId26" Type="http://schemas.openxmlformats.org/officeDocument/2006/relationships/image" Target="../media/image236.jpg"/><Relationship Id="rId27" Type="http://schemas.openxmlformats.org/officeDocument/2006/relationships/image" Target="../media/image237.jpg"/><Relationship Id="rId28" Type="http://schemas.openxmlformats.org/officeDocument/2006/relationships/image" Target="../media/image238.png"/><Relationship Id="rId29" Type="http://schemas.openxmlformats.org/officeDocument/2006/relationships/image" Target="../media/image239.png"/><Relationship Id="rId30" Type="http://schemas.openxmlformats.org/officeDocument/2006/relationships/image" Target="../media/image240.jpg"/><Relationship Id="rId31" Type="http://schemas.openxmlformats.org/officeDocument/2006/relationships/image" Target="../media/image241.jpg"/><Relationship Id="rId32" Type="http://schemas.openxmlformats.org/officeDocument/2006/relationships/image" Target="../media/image242.png"/><Relationship Id="rId33" Type="http://schemas.openxmlformats.org/officeDocument/2006/relationships/image" Target="../media/image243.jpg"/><Relationship Id="rId34" Type="http://schemas.openxmlformats.org/officeDocument/2006/relationships/image" Target="../media/image244.png"/><Relationship Id="rId35" Type="http://schemas.openxmlformats.org/officeDocument/2006/relationships/image" Target="../media/image245.png"/><Relationship Id="rId36" Type="http://schemas.openxmlformats.org/officeDocument/2006/relationships/image" Target="../media/image246.jpg"/><Relationship Id="rId37" Type="http://schemas.openxmlformats.org/officeDocument/2006/relationships/image" Target="../media/image247.jpg"/><Relationship Id="rId38" Type="http://schemas.openxmlformats.org/officeDocument/2006/relationships/image" Target="../media/image248.png"/><Relationship Id="rId39" Type="http://schemas.openxmlformats.org/officeDocument/2006/relationships/image" Target="../media/image249.png"/><Relationship Id="rId40" Type="http://schemas.openxmlformats.org/officeDocument/2006/relationships/image" Target="../media/image250.jpg"/><Relationship Id="rId41" Type="http://schemas.openxmlformats.org/officeDocument/2006/relationships/image" Target="../media/image251.jpg"/><Relationship Id="rId42" Type="http://schemas.openxmlformats.org/officeDocument/2006/relationships/image" Target="../media/image252.jpg"/><Relationship Id="rId43" Type="http://schemas.openxmlformats.org/officeDocument/2006/relationships/image" Target="../media/image253.jpg"/><Relationship Id="rId44" Type="http://schemas.openxmlformats.org/officeDocument/2006/relationships/image" Target="../media/image254.png"/><Relationship Id="rId45" Type="http://schemas.openxmlformats.org/officeDocument/2006/relationships/image" Target="../media/image255.png"/><Relationship Id="rId46" Type="http://schemas.openxmlformats.org/officeDocument/2006/relationships/image" Target="../media/image256.png"/><Relationship Id="rId47" Type="http://schemas.openxmlformats.org/officeDocument/2006/relationships/image" Target="../media/image257.jpg"/><Relationship Id="rId48" Type="http://schemas.openxmlformats.org/officeDocument/2006/relationships/image" Target="../media/image258.jpg"/><Relationship Id="rId49" Type="http://schemas.openxmlformats.org/officeDocument/2006/relationships/image" Target="../media/image259.jpg"/><Relationship Id="rId50" Type="http://schemas.openxmlformats.org/officeDocument/2006/relationships/image" Target="../media/image260.jpg"/><Relationship Id="rId51" Type="http://schemas.openxmlformats.org/officeDocument/2006/relationships/image" Target="../media/image261.jpg"/><Relationship Id="rId52" Type="http://schemas.openxmlformats.org/officeDocument/2006/relationships/image" Target="../media/image262.png"/><Relationship Id="rId53" Type="http://schemas.openxmlformats.org/officeDocument/2006/relationships/image" Target="../media/image263.jpg"/><Relationship Id="rId54" Type="http://schemas.openxmlformats.org/officeDocument/2006/relationships/image" Target="../media/image264.jpg"/><Relationship Id="rId55" Type="http://schemas.openxmlformats.org/officeDocument/2006/relationships/image" Target="../media/image265.jpg"/><Relationship Id="rId56" Type="http://schemas.openxmlformats.org/officeDocument/2006/relationships/image" Target="../media/image266.jpg"/><Relationship Id="rId57" Type="http://schemas.openxmlformats.org/officeDocument/2006/relationships/image" Target="../media/image267.jpg"/><Relationship Id="rId58" Type="http://schemas.openxmlformats.org/officeDocument/2006/relationships/image" Target="../media/image268.jpg"/><Relationship Id="rId59" Type="http://schemas.openxmlformats.org/officeDocument/2006/relationships/image" Target="../media/image269.jpg"/><Relationship Id="rId60" Type="http://schemas.openxmlformats.org/officeDocument/2006/relationships/image" Target="../media/image270.png"/><Relationship Id="rId61" Type="http://schemas.openxmlformats.org/officeDocument/2006/relationships/image" Target="../media/image271.png"/><Relationship Id="rId62" Type="http://schemas.openxmlformats.org/officeDocument/2006/relationships/image" Target="../media/image272.jpg"/><Relationship Id="rId63" Type="http://schemas.openxmlformats.org/officeDocument/2006/relationships/image" Target="../media/image273.png"/><Relationship Id="rId64" Type="http://schemas.openxmlformats.org/officeDocument/2006/relationships/image" Target="../media/image274.png"/><Relationship Id="rId65" Type="http://schemas.openxmlformats.org/officeDocument/2006/relationships/image" Target="../media/image275.png"/><Relationship Id="rId66" Type="http://schemas.openxmlformats.org/officeDocument/2006/relationships/image" Target="../media/image276.png"/><Relationship Id="rId67" Type="http://schemas.openxmlformats.org/officeDocument/2006/relationships/image" Target="../media/image277.png"/><Relationship Id="rId68" Type="http://schemas.openxmlformats.org/officeDocument/2006/relationships/image" Target="../media/image278.png"/><Relationship Id="rId69" Type="http://schemas.openxmlformats.org/officeDocument/2006/relationships/image" Target="../media/image279.png"/><Relationship Id="rId70" Type="http://schemas.openxmlformats.org/officeDocument/2006/relationships/image" Target="../media/image280.jpg"/><Relationship Id="rId71" Type="http://schemas.openxmlformats.org/officeDocument/2006/relationships/image" Target="../media/image281.jpg"/><Relationship Id="rId72" Type="http://schemas.openxmlformats.org/officeDocument/2006/relationships/image" Target="../media/image282.jpg"/><Relationship Id="rId73" Type="http://schemas.openxmlformats.org/officeDocument/2006/relationships/image" Target="../media/image283.jpg"/><Relationship Id="rId74" Type="http://schemas.openxmlformats.org/officeDocument/2006/relationships/image" Target="../media/image284.png"/><Relationship Id="rId75" Type="http://schemas.openxmlformats.org/officeDocument/2006/relationships/image" Target="../media/image285.png"/><Relationship Id="rId76" Type="http://schemas.openxmlformats.org/officeDocument/2006/relationships/image" Target="../media/media7.svg"/><Relationship Id="rId77" Type="http://schemas.openxmlformats.org/officeDocument/2006/relationships/image" Target="../media/image286.jpg"/><Relationship Id="rId78" Type="http://schemas.openxmlformats.org/officeDocument/2006/relationships/image" Target="../media/image287.jpg"/><Relationship Id="rId79" Type="http://schemas.openxmlformats.org/officeDocument/2006/relationships/image" Target="../media/image288.png"/><Relationship Id="rId80" Type="http://schemas.openxmlformats.org/officeDocument/2006/relationships/image" Target="../media/image289.jpg"/><Relationship Id="rId81" Type="http://schemas.openxmlformats.org/officeDocument/2006/relationships/image" Target="../media/image290.jpg"/><Relationship Id="rId82" Type="http://schemas.openxmlformats.org/officeDocument/2006/relationships/image" Target="../media/image291.jpg"/><Relationship Id="rId83" Type="http://schemas.openxmlformats.org/officeDocument/2006/relationships/image" Target="../media/image292.jpg"/><Relationship Id="rId84" Type="http://schemas.openxmlformats.org/officeDocument/2006/relationships/image" Target="../media/image293.jpg"/><Relationship Id="rId85" Type="http://schemas.openxmlformats.org/officeDocument/2006/relationships/image" Target="../media/image294.jpg"/><Relationship Id="rId86" Type="http://schemas.openxmlformats.org/officeDocument/2006/relationships/image" Target="../media/image295.jpg"/><Relationship Id="rId87" Type="http://schemas.openxmlformats.org/officeDocument/2006/relationships/image" Target="../media/image296.jpg"/><Relationship Id="rId88" Type="http://schemas.openxmlformats.org/officeDocument/2006/relationships/image" Target="../media/image297.jpg"/><Relationship Id="rId89" Type="http://schemas.openxmlformats.org/officeDocument/2006/relationships/image" Target="../media/image298.jpg"/><Relationship Id="rId90" Type="http://schemas.openxmlformats.org/officeDocument/2006/relationships/image" Target="../media/image299.png"/><Relationship Id="rId91" Type="http://schemas.openxmlformats.org/officeDocument/2006/relationships/image" Target="../media/image300.png"/><Relationship Id="rId92" Type="http://schemas.openxmlformats.org/officeDocument/2006/relationships/image" Target="../media/image301.png"/><Relationship Id="rId93" Type="http://schemas.openxmlformats.org/officeDocument/2006/relationships/image" Target="../media/image302.png"/><Relationship Id="rId94" Type="http://schemas.openxmlformats.org/officeDocument/2006/relationships/image" Target="../media/image303.png"/><Relationship Id="rId95" Type="http://schemas.openxmlformats.org/officeDocument/2006/relationships/image" Target="../media/image304.png"/><Relationship Id="rId96" Type="http://schemas.openxmlformats.org/officeDocument/2006/relationships/image" Target="../media/image305.png"/><Relationship Id="rId97" Type="http://schemas.openxmlformats.org/officeDocument/2006/relationships/image" Target="../media/image306.jpg"/><Relationship Id="rId98" Type="http://schemas.openxmlformats.org/officeDocument/2006/relationships/image" Target="../media/image307.png"/><Relationship Id="rId99" Type="http://schemas.openxmlformats.org/officeDocument/2006/relationships/image" Target="../media/image308.jpg"/><Relationship Id="rId100" Type="http://schemas.openxmlformats.org/officeDocument/2006/relationships/image" Target="../media/image309.jpg"/><Relationship Id="rId101" Type="http://schemas.openxmlformats.org/officeDocument/2006/relationships/image" Target="../media/image310.jpg"/><Relationship Id="rId102" Type="http://schemas.openxmlformats.org/officeDocument/2006/relationships/image" Target="../media/image311.png"/><Relationship Id="rId103" Type="http://schemas.openxmlformats.org/officeDocument/2006/relationships/image" Target="../media/image312.png"/><Relationship Id="rId104" Type="http://schemas.openxmlformats.org/officeDocument/2006/relationships/image" Target="../media/image313.jpg"/><Relationship Id="rId105" Type="http://schemas.openxmlformats.org/officeDocument/2006/relationships/image" Target="../media/image314.png"/></Relationships>
</file>

<file path=xl/drawings/_rels/drawing11.xml.rels><?xml version="1.0" encoding="UTF-8" standalone="yes"?><Relationships xmlns="http://schemas.openxmlformats.org/package/2006/relationships"><Relationship Id="rId1" Type="http://schemas.openxmlformats.org/officeDocument/2006/relationships/image" Target="../media/image315.png"/><Relationship Id="rId2" Type="http://schemas.openxmlformats.org/officeDocument/2006/relationships/image" Target="../media/image316.png"/><Relationship Id="rId3" Type="http://schemas.openxmlformats.org/officeDocument/2006/relationships/image" Target="../media/image317.png"/><Relationship Id="rId4" Type="http://schemas.openxmlformats.org/officeDocument/2006/relationships/image" Target="../media/image318.png"/></Relationships>
</file>

<file path=xl/drawings/_rels/drawing12.xml.rels><?xml version="1.0" encoding="UTF-8" standalone="yes"?><Relationships xmlns="http://schemas.openxmlformats.org/package/2006/relationships"><Relationship Id="rId1" Type="http://schemas.openxmlformats.org/officeDocument/2006/relationships/image" Target="../media/image211.jpg"/><Relationship Id="rId2" Type="http://schemas.openxmlformats.org/officeDocument/2006/relationships/image" Target="../media/image319.jpg"/><Relationship Id="rId3" Type="http://schemas.openxmlformats.org/officeDocument/2006/relationships/image" Target="../media/image320.jpg"/><Relationship Id="rId4" Type="http://schemas.openxmlformats.org/officeDocument/2006/relationships/image" Target="../media/image321.jpg"/><Relationship Id="rId5" Type="http://schemas.openxmlformats.org/officeDocument/2006/relationships/image" Target="../media/image212.jpg"/><Relationship Id="rId6" Type="http://schemas.openxmlformats.org/officeDocument/2006/relationships/image" Target="../media/image289.jpg"/><Relationship Id="rId7" Type="http://schemas.openxmlformats.org/officeDocument/2006/relationships/image" Target="../media/image213.jpg"/><Relationship Id="rId8" Type="http://schemas.openxmlformats.org/officeDocument/2006/relationships/image" Target="../media/image286.jpg"/><Relationship Id="rId9" Type="http://schemas.openxmlformats.org/officeDocument/2006/relationships/image" Target="../media/image214.jpg"/><Relationship Id="rId10" Type="http://schemas.openxmlformats.org/officeDocument/2006/relationships/image" Target="../media/image215.jpg"/><Relationship Id="rId11" Type="http://schemas.openxmlformats.org/officeDocument/2006/relationships/image" Target="../media/image216.jpg"/><Relationship Id="rId12" Type="http://schemas.openxmlformats.org/officeDocument/2006/relationships/image" Target="../media/image217.jpg"/><Relationship Id="rId13" Type="http://schemas.openxmlformats.org/officeDocument/2006/relationships/image" Target="../media/image218.jpg"/><Relationship Id="rId14" Type="http://schemas.openxmlformats.org/officeDocument/2006/relationships/image" Target="../media/image219.jpg"/><Relationship Id="rId15" Type="http://schemas.openxmlformats.org/officeDocument/2006/relationships/image" Target="../media/image220.jpg"/><Relationship Id="rId16" Type="http://schemas.openxmlformats.org/officeDocument/2006/relationships/image" Target="../media/image221.jpg"/><Relationship Id="rId17" Type="http://schemas.openxmlformats.org/officeDocument/2006/relationships/image" Target="../media/image222.jpg"/><Relationship Id="rId18" Type="http://schemas.openxmlformats.org/officeDocument/2006/relationships/image" Target="../media/image290.jpg"/><Relationship Id="rId19" Type="http://schemas.openxmlformats.org/officeDocument/2006/relationships/image" Target="../media/image291.jpg"/><Relationship Id="rId20" Type="http://schemas.openxmlformats.org/officeDocument/2006/relationships/image" Target="../media/image322.jpg"/><Relationship Id="rId21" Type="http://schemas.openxmlformats.org/officeDocument/2006/relationships/image" Target="../media/image235.jpg"/><Relationship Id="rId22" Type="http://schemas.openxmlformats.org/officeDocument/2006/relationships/image" Target="../media/image323.jpg"/><Relationship Id="rId23" Type="http://schemas.openxmlformats.org/officeDocument/2006/relationships/image" Target="../media/image223.jpg"/><Relationship Id="rId24" Type="http://schemas.openxmlformats.org/officeDocument/2006/relationships/image" Target="../media/image224.jpg"/><Relationship Id="rId25" Type="http://schemas.openxmlformats.org/officeDocument/2006/relationships/image" Target="../media/image225.jpg"/><Relationship Id="rId26" Type="http://schemas.openxmlformats.org/officeDocument/2006/relationships/image" Target="../media/image226.jpg"/><Relationship Id="rId27" Type="http://schemas.openxmlformats.org/officeDocument/2006/relationships/image" Target="../media/image227.jpg"/><Relationship Id="rId28" Type="http://schemas.openxmlformats.org/officeDocument/2006/relationships/image" Target="../media/image228.jpg"/><Relationship Id="rId29" Type="http://schemas.openxmlformats.org/officeDocument/2006/relationships/image" Target="../media/image229.jpg"/><Relationship Id="rId30" Type="http://schemas.openxmlformats.org/officeDocument/2006/relationships/image" Target="../media/image230.jpg"/><Relationship Id="rId31" Type="http://schemas.openxmlformats.org/officeDocument/2006/relationships/image" Target="../media/image292.jpg"/><Relationship Id="rId32" Type="http://schemas.openxmlformats.org/officeDocument/2006/relationships/image" Target="../media/image231.png"/><Relationship Id="rId33" Type="http://schemas.openxmlformats.org/officeDocument/2006/relationships/image" Target="../media/image232.jpg"/><Relationship Id="rId34" Type="http://schemas.openxmlformats.org/officeDocument/2006/relationships/image" Target="../media/image233.jpg"/><Relationship Id="rId35" Type="http://schemas.openxmlformats.org/officeDocument/2006/relationships/image" Target="../media/image234.jpg"/><Relationship Id="rId36" Type="http://schemas.openxmlformats.org/officeDocument/2006/relationships/image" Target="../media/image293.jpg"/><Relationship Id="rId37" Type="http://schemas.openxmlformats.org/officeDocument/2006/relationships/image" Target="../media/image294.jpg"/><Relationship Id="rId38" Type="http://schemas.openxmlformats.org/officeDocument/2006/relationships/image" Target="../media/image295.jpg"/><Relationship Id="rId39" Type="http://schemas.openxmlformats.org/officeDocument/2006/relationships/image" Target="../media/image296.jpg"/><Relationship Id="rId40" Type="http://schemas.openxmlformats.org/officeDocument/2006/relationships/image" Target="../media/image281.jpg"/><Relationship Id="rId41" Type="http://schemas.openxmlformats.org/officeDocument/2006/relationships/image" Target="../media/image236.jpg"/><Relationship Id="rId42" Type="http://schemas.openxmlformats.org/officeDocument/2006/relationships/image" Target="../media/image282.jpg"/><Relationship Id="rId43" Type="http://schemas.openxmlformats.org/officeDocument/2006/relationships/image" Target="../media/image283.jpg"/><Relationship Id="rId44" Type="http://schemas.openxmlformats.org/officeDocument/2006/relationships/image" Target="../media/image237.jpg"/><Relationship Id="rId45" Type="http://schemas.openxmlformats.org/officeDocument/2006/relationships/image" Target="../media/image238.png"/><Relationship Id="rId46" Type="http://schemas.openxmlformats.org/officeDocument/2006/relationships/image" Target="../media/image239.png"/><Relationship Id="rId47" Type="http://schemas.openxmlformats.org/officeDocument/2006/relationships/image" Target="../media/image240.jpg"/><Relationship Id="rId48" Type="http://schemas.openxmlformats.org/officeDocument/2006/relationships/image" Target="../media/image324.png"/><Relationship Id="rId49" Type="http://schemas.openxmlformats.org/officeDocument/2006/relationships/image" Target="../media/image325.jpg"/><Relationship Id="rId50" Type="http://schemas.openxmlformats.org/officeDocument/2006/relationships/image" Target="../media/image241.jpg"/><Relationship Id="rId51" Type="http://schemas.openxmlformats.org/officeDocument/2006/relationships/image" Target="../media/image242.png"/><Relationship Id="rId52" Type="http://schemas.openxmlformats.org/officeDocument/2006/relationships/image" Target="../media/image243.jpg"/><Relationship Id="rId53" Type="http://schemas.openxmlformats.org/officeDocument/2006/relationships/image" Target="../media/image244.png"/><Relationship Id="rId54" Type="http://schemas.openxmlformats.org/officeDocument/2006/relationships/image" Target="../media/image245.png"/><Relationship Id="rId55" Type="http://schemas.openxmlformats.org/officeDocument/2006/relationships/image" Target="../media/image326.jpg"/><Relationship Id="rId56" Type="http://schemas.openxmlformats.org/officeDocument/2006/relationships/image" Target="../media/image327.jpg"/><Relationship Id="rId57" Type="http://schemas.openxmlformats.org/officeDocument/2006/relationships/image" Target="../media/image328.jpg"/><Relationship Id="rId58" Type="http://schemas.openxmlformats.org/officeDocument/2006/relationships/image" Target="../media/image329.jpg"/><Relationship Id="rId59" Type="http://schemas.openxmlformats.org/officeDocument/2006/relationships/image" Target="../media/image330.jpg"/><Relationship Id="rId60" Type="http://schemas.openxmlformats.org/officeDocument/2006/relationships/image" Target="../media/image331.jpg"/><Relationship Id="rId61" Type="http://schemas.openxmlformats.org/officeDocument/2006/relationships/image" Target="../media/image332.jpg"/><Relationship Id="rId62" Type="http://schemas.openxmlformats.org/officeDocument/2006/relationships/image" Target="../media/image333.jpg"/><Relationship Id="rId63" Type="http://schemas.openxmlformats.org/officeDocument/2006/relationships/image" Target="../media/image297.jpg"/><Relationship Id="rId64" Type="http://schemas.openxmlformats.org/officeDocument/2006/relationships/image" Target="../media/image298.jpg"/><Relationship Id="rId65" Type="http://schemas.openxmlformats.org/officeDocument/2006/relationships/image" Target="../media/image299.png"/><Relationship Id="rId66" Type="http://schemas.openxmlformats.org/officeDocument/2006/relationships/image" Target="../media/image300.png"/><Relationship Id="rId67" Type="http://schemas.openxmlformats.org/officeDocument/2006/relationships/image" Target="../media/image301.png"/><Relationship Id="rId68" Type="http://schemas.openxmlformats.org/officeDocument/2006/relationships/image" Target="../media/image246.jpg"/><Relationship Id="rId69" Type="http://schemas.openxmlformats.org/officeDocument/2006/relationships/image" Target="../media/image247.jpg"/><Relationship Id="rId70" Type="http://schemas.openxmlformats.org/officeDocument/2006/relationships/image" Target="../media/image248.png"/><Relationship Id="rId71" Type="http://schemas.openxmlformats.org/officeDocument/2006/relationships/image" Target="../media/image249.png"/><Relationship Id="rId72" Type="http://schemas.openxmlformats.org/officeDocument/2006/relationships/image" Target="../media/image250.jpg"/><Relationship Id="rId73" Type="http://schemas.openxmlformats.org/officeDocument/2006/relationships/image" Target="../media/image251.jpg"/><Relationship Id="rId74" Type="http://schemas.openxmlformats.org/officeDocument/2006/relationships/image" Target="../media/image252.jpg"/><Relationship Id="rId75" Type="http://schemas.openxmlformats.org/officeDocument/2006/relationships/image" Target="../media/image253.jpg"/><Relationship Id="rId76" Type="http://schemas.openxmlformats.org/officeDocument/2006/relationships/image" Target="../media/image254.png"/><Relationship Id="rId77" Type="http://schemas.openxmlformats.org/officeDocument/2006/relationships/image" Target="../media/image255.png"/><Relationship Id="rId78" Type="http://schemas.openxmlformats.org/officeDocument/2006/relationships/image" Target="../media/image256.png"/><Relationship Id="rId79" Type="http://schemas.openxmlformats.org/officeDocument/2006/relationships/image" Target="../media/image309.jpg"/><Relationship Id="rId80" Type="http://schemas.openxmlformats.org/officeDocument/2006/relationships/image" Target="../media/image257.jpg"/><Relationship Id="rId81" Type="http://schemas.openxmlformats.org/officeDocument/2006/relationships/image" Target="../media/image306.jpg"/><Relationship Id="rId82" Type="http://schemas.openxmlformats.org/officeDocument/2006/relationships/image" Target="../media/image307.png"/><Relationship Id="rId83" Type="http://schemas.openxmlformats.org/officeDocument/2006/relationships/image" Target="../media/image308.jpg"/><Relationship Id="rId84" Type="http://schemas.openxmlformats.org/officeDocument/2006/relationships/image" Target="../media/image334.jpg"/><Relationship Id="rId85" Type="http://schemas.openxmlformats.org/officeDocument/2006/relationships/image" Target="../media/image258.jpg"/><Relationship Id="rId86" Type="http://schemas.openxmlformats.org/officeDocument/2006/relationships/image" Target="../media/image259.jpg"/><Relationship Id="rId87" Type="http://schemas.openxmlformats.org/officeDocument/2006/relationships/image" Target="../media/image260.jpg"/><Relationship Id="rId88" Type="http://schemas.openxmlformats.org/officeDocument/2006/relationships/image" Target="../media/image261.jpg"/><Relationship Id="rId89" Type="http://schemas.openxmlformats.org/officeDocument/2006/relationships/image" Target="../media/image262.png"/><Relationship Id="rId90" Type="http://schemas.openxmlformats.org/officeDocument/2006/relationships/image" Target="../media/image263.jpg"/><Relationship Id="rId91" Type="http://schemas.openxmlformats.org/officeDocument/2006/relationships/image" Target="../media/image264.jpg"/><Relationship Id="rId92" Type="http://schemas.openxmlformats.org/officeDocument/2006/relationships/image" Target="../media/image265.jpg"/><Relationship Id="rId93" Type="http://schemas.openxmlformats.org/officeDocument/2006/relationships/image" Target="../media/image266.jpg"/><Relationship Id="rId94" Type="http://schemas.openxmlformats.org/officeDocument/2006/relationships/image" Target="../media/image267.jpg"/><Relationship Id="rId95" Type="http://schemas.openxmlformats.org/officeDocument/2006/relationships/image" Target="../media/image268.jpg"/><Relationship Id="rId96" Type="http://schemas.openxmlformats.org/officeDocument/2006/relationships/image" Target="../media/image269.jpg"/><Relationship Id="rId97" Type="http://schemas.openxmlformats.org/officeDocument/2006/relationships/image" Target="../media/image280.jpg"/><Relationship Id="rId98" Type="http://schemas.openxmlformats.org/officeDocument/2006/relationships/image" Target="../media/image287.jpg"/><Relationship Id="rId99" Type="http://schemas.openxmlformats.org/officeDocument/2006/relationships/image" Target="../media/image313.jpg"/><Relationship Id="rId100" Type="http://schemas.openxmlformats.org/officeDocument/2006/relationships/image" Target="../media/image270.png"/><Relationship Id="rId101" Type="http://schemas.openxmlformats.org/officeDocument/2006/relationships/image" Target="../media/image271.png"/><Relationship Id="rId102" Type="http://schemas.openxmlformats.org/officeDocument/2006/relationships/image" Target="../media/image335.png"/><Relationship Id="rId103" Type="http://schemas.openxmlformats.org/officeDocument/2006/relationships/image" Target="../media/image272.jpg"/><Relationship Id="rId104" Type="http://schemas.openxmlformats.org/officeDocument/2006/relationships/image" Target="../media/image273.png"/><Relationship Id="rId105" Type="http://schemas.openxmlformats.org/officeDocument/2006/relationships/image" Target="../media/image336.png"/></Relationships>
</file>

<file path=xl/drawings/_rels/drawing13.xml.rels><?xml version="1.0" encoding="UTF-8" standalone="yes"?><Relationships xmlns="http://schemas.openxmlformats.org/package/2006/relationships"><Relationship Id="rId1" Type="http://schemas.openxmlformats.org/officeDocument/2006/relationships/image" Target="../media/image133.jpg"/><Relationship Id="rId2" Type="http://schemas.openxmlformats.org/officeDocument/2006/relationships/image" Target="../media/image134.jpg"/><Relationship Id="rId3" Type="http://schemas.openxmlformats.org/officeDocument/2006/relationships/image" Target="../media/image135.jpg"/><Relationship Id="rId4" Type="http://schemas.openxmlformats.org/officeDocument/2006/relationships/image" Target="../media/image136.jpg"/><Relationship Id="rId5" Type="http://schemas.openxmlformats.org/officeDocument/2006/relationships/image" Target="../media/image83.jpg"/><Relationship Id="rId6" Type="http://schemas.openxmlformats.org/officeDocument/2006/relationships/image" Target="../media/image137.jpg"/><Relationship Id="rId7" Type="http://schemas.openxmlformats.org/officeDocument/2006/relationships/image" Target="../media/image138.jpg"/><Relationship Id="rId8" Type="http://schemas.openxmlformats.org/officeDocument/2006/relationships/image" Target="../media/image139.jpg"/><Relationship Id="rId9" Type="http://schemas.openxmlformats.org/officeDocument/2006/relationships/image" Target="../media/image140.jpg"/><Relationship Id="rId10" Type="http://schemas.openxmlformats.org/officeDocument/2006/relationships/image" Target="../media/image141.jpg"/><Relationship Id="rId11" Type="http://schemas.openxmlformats.org/officeDocument/2006/relationships/image" Target="../media/image142.jpg"/><Relationship Id="rId12" Type="http://schemas.openxmlformats.org/officeDocument/2006/relationships/image" Target="../media/image143.jpg"/><Relationship Id="rId13" Type="http://schemas.openxmlformats.org/officeDocument/2006/relationships/image" Target="../media/image91.jpg"/><Relationship Id="rId14" Type="http://schemas.openxmlformats.org/officeDocument/2006/relationships/image" Target="../media/image92.jpg"/><Relationship Id="rId15" Type="http://schemas.openxmlformats.org/officeDocument/2006/relationships/image" Target="../media/image144.jpg"/><Relationship Id="rId16" Type="http://schemas.openxmlformats.org/officeDocument/2006/relationships/image" Target="../media/image94.jpg"/><Relationship Id="rId17" Type="http://schemas.openxmlformats.org/officeDocument/2006/relationships/image" Target="../media/image95.jpg"/><Relationship Id="rId18" Type="http://schemas.openxmlformats.org/officeDocument/2006/relationships/image" Target="../media/image96.jpg"/><Relationship Id="rId19" Type="http://schemas.openxmlformats.org/officeDocument/2006/relationships/image" Target="../media/image97.jpg"/><Relationship Id="rId20" Type="http://schemas.openxmlformats.org/officeDocument/2006/relationships/image" Target="../media/image98.png"/><Relationship Id="rId21" Type="http://schemas.openxmlformats.org/officeDocument/2006/relationships/image" Target="../media/media1.svg"/><Relationship Id="rId22" Type="http://schemas.openxmlformats.org/officeDocument/2006/relationships/image" Target="../media/image99.png"/><Relationship Id="rId23" Type="http://schemas.openxmlformats.org/officeDocument/2006/relationships/image" Target="../media/media2.svg"/><Relationship Id="rId24" Type="http://schemas.openxmlformats.org/officeDocument/2006/relationships/image" Target="../media/image100.png"/><Relationship Id="rId25" Type="http://schemas.openxmlformats.org/officeDocument/2006/relationships/image" Target="../media/media3.svg"/><Relationship Id="rId26" Type="http://schemas.openxmlformats.org/officeDocument/2006/relationships/image" Target="../media/image104.jpg"/><Relationship Id="rId27" Type="http://schemas.openxmlformats.org/officeDocument/2006/relationships/image" Target="../media/image145.jpg"/><Relationship Id="rId28" Type="http://schemas.openxmlformats.org/officeDocument/2006/relationships/image" Target="../media/image146.jpg"/><Relationship Id="rId29" Type="http://schemas.openxmlformats.org/officeDocument/2006/relationships/image" Target="../media/image147.jpg"/><Relationship Id="rId30" Type="http://schemas.openxmlformats.org/officeDocument/2006/relationships/image" Target="../media/image108.jpg"/><Relationship Id="rId31" Type="http://schemas.openxmlformats.org/officeDocument/2006/relationships/image" Target="../media/image109.jpg"/><Relationship Id="rId32" Type="http://schemas.openxmlformats.org/officeDocument/2006/relationships/image" Target="../media/image110.jpg"/><Relationship Id="rId33" Type="http://schemas.openxmlformats.org/officeDocument/2006/relationships/image" Target="../media/image111.png"/><Relationship Id="rId34" Type="http://schemas.openxmlformats.org/officeDocument/2006/relationships/image" Target="../media/image112.png"/><Relationship Id="rId35" Type="http://schemas.openxmlformats.org/officeDocument/2006/relationships/image" Target="../media/image113.jpg"/><Relationship Id="rId36" Type="http://schemas.openxmlformats.org/officeDocument/2006/relationships/image" Target="../media/image118.jpg"/><Relationship Id="rId37" Type="http://schemas.openxmlformats.org/officeDocument/2006/relationships/image" Target="../media/image119.jpg"/><Relationship Id="rId38" Type="http://schemas.openxmlformats.org/officeDocument/2006/relationships/image" Target="../media/image120.jpg"/><Relationship Id="rId39" Type="http://schemas.openxmlformats.org/officeDocument/2006/relationships/image" Target="../media/image121.jpg"/><Relationship Id="rId40" Type="http://schemas.openxmlformats.org/officeDocument/2006/relationships/image" Target="../media/image122.jpg"/><Relationship Id="rId41" Type="http://schemas.openxmlformats.org/officeDocument/2006/relationships/image" Target="../media/image123.jpg"/><Relationship Id="rId42" Type="http://schemas.openxmlformats.org/officeDocument/2006/relationships/image" Target="../media/image148.jpg"/><Relationship Id="rId43" Type="http://schemas.openxmlformats.org/officeDocument/2006/relationships/image" Target="../media/image125.jpg"/><Relationship Id="rId44" Type="http://schemas.openxmlformats.org/officeDocument/2006/relationships/image" Target="../media/image126.png"/><Relationship Id="rId45" Type="http://schemas.openxmlformats.org/officeDocument/2006/relationships/image" Target="../media/image127.png"/><Relationship Id="rId46" Type="http://schemas.openxmlformats.org/officeDocument/2006/relationships/image" Target="../media/image128.png"/><Relationship Id="rId47" Type="http://schemas.openxmlformats.org/officeDocument/2006/relationships/image" Target="../media/image129.png"/><Relationship Id="rId48" Type="http://schemas.openxmlformats.org/officeDocument/2006/relationships/image" Target="../media/image130.png"/><Relationship Id="rId49" Type="http://schemas.openxmlformats.org/officeDocument/2006/relationships/image" Target="../media/image131.png"/><Relationship Id="rId50" Type="http://schemas.openxmlformats.org/officeDocument/2006/relationships/image" Target="../media/image149.png"/><Relationship Id="rId51" Type="http://schemas.openxmlformats.org/officeDocument/2006/relationships/image" Target="../media/image337.png"/><Relationship Id="rId52" Type="http://schemas.openxmlformats.org/officeDocument/2006/relationships/image" Target="../media/media8.svg"/><Relationship Id="rId53" Type="http://schemas.openxmlformats.org/officeDocument/2006/relationships/image" Target="../media/image101.png"/><Relationship Id="rId54" Type="http://schemas.openxmlformats.org/officeDocument/2006/relationships/image" Target="../media/image102.png"/><Relationship Id="rId55" Type="http://schemas.openxmlformats.org/officeDocument/2006/relationships/image" Target="../media/media4.svg"/><Relationship Id="rId56" Type="http://schemas.openxmlformats.org/officeDocument/2006/relationships/image" Target="../media/image103.png"/><Relationship Id="rId57" Type="http://schemas.openxmlformats.org/officeDocument/2006/relationships/image" Target="../media/media5.svg"/><Relationship Id="rId58" Type="http://schemas.openxmlformats.org/officeDocument/2006/relationships/image" Target="../media/image338.jpg"/><Relationship Id="rId59" Type="http://schemas.openxmlformats.org/officeDocument/2006/relationships/image" Target="../media/image339.jpg"/><Relationship Id="rId60" Type="http://schemas.openxmlformats.org/officeDocument/2006/relationships/image" Target="../media/image340.jpg"/><Relationship Id="rId61" Type="http://schemas.openxmlformats.org/officeDocument/2006/relationships/image" Target="../media/image341.jpg"/><Relationship Id="rId62" Type="http://schemas.openxmlformats.org/officeDocument/2006/relationships/image" Target="../media/image342.jpg"/><Relationship Id="rId63" Type="http://schemas.openxmlformats.org/officeDocument/2006/relationships/image" Target="../media/image343.jpg"/><Relationship Id="rId64" Type="http://schemas.openxmlformats.org/officeDocument/2006/relationships/image" Target="../media/image344.png"/><Relationship Id="rId65" Type="http://schemas.openxmlformats.org/officeDocument/2006/relationships/image" Target="../media/image345.jpg"/><Relationship Id="rId66" Type="http://schemas.openxmlformats.org/officeDocument/2006/relationships/image" Target="../media/image346.jpg"/><Relationship Id="rId67" Type="http://schemas.openxmlformats.org/officeDocument/2006/relationships/image" Target="../media/image347.png"/><Relationship Id="rId68" Type="http://schemas.openxmlformats.org/officeDocument/2006/relationships/image" Target="../media/image348.jpg"/><Relationship Id="rId69" Type="http://schemas.openxmlformats.org/officeDocument/2006/relationships/image" Target="../media/image349.png"/><Relationship Id="rId70" Type="http://schemas.openxmlformats.org/officeDocument/2006/relationships/image" Target="../media/image350.png"/><Relationship Id="rId71" Type="http://schemas.openxmlformats.org/officeDocument/2006/relationships/image" Target="../media/image351.png"/><Relationship Id="rId72" Type="http://schemas.openxmlformats.org/officeDocument/2006/relationships/image" Target="../media/image352.jpg"/><Relationship Id="rId73" Type="http://schemas.openxmlformats.org/officeDocument/2006/relationships/image" Target="../media/image353.jpg"/><Relationship Id="rId74" Type="http://schemas.openxmlformats.org/officeDocument/2006/relationships/image" Target="../media/image354.jpg"/><Relationship Id="rId75" Type="http://schemas.openxmlformats.org/officeDocument/2006/relationships/image" Target="../media/image355.png"/><Relationship Id="rId76" Type="http://schemas.openxmlformats.org/officeDocument/2006/relationships/image" Target="../media/image356.png"/><Relationship Id="rId77" Type="http://schemas.openxmlformats.org/officeDocument/2006/relationships/image" Target="../media/media9.svg"/><Relationship Id="rId78" Type="http://schemas.openxmlformats.org/officeDocument/2006/relationships/image" Target="../media/image357.jpg"/><Relationship Id="rId79" Type="http://schemas.openxmlformats.org/officeDocument/2006/relationships/image" Target="../media/image358.jpg"/><Relationship Id="rId80" Type="http://schemas.openxmlformats.org/officeDocument/2006/relationships/image" Target="../media/image115.jpg"/><Relationship Id="rId81" Type="http://schemas.openxmlformats.org/officeDocument/2006/relationships/image" Target="../media/image359.png"/><Relationship Id="rId82" Type="http://schemas.openxmlformats.org/officeDocument/2006/relationships/image" Target="../media/image360.png"/><Relationship Id="rId83" Type="http://schemas.openxmlformats.org/officeDocument/2006/relationships/image" Target="../media/image361.png"/><Relationship Id="rId84" Type="http://schemas.openxmlformats.org/officeDocument/2006/relationships/image" Target="../media/image362.png"/><Relationship Id="rId85" Type="http://schemas.openxmlformats.org/officeDocument/2006/relationships/image" Target="../media/image363.png"/><Relationship Id="rId86" Type="http://schemas.openxmlformats.org/officeDocument/2006/relationships/image" Target="../media/image364.png"/><Relationship Id="rId87" Type="http://schemas.openxmlformats.org/officeDocument/2006/relationships/image" Target="../media/image365.jpg"/><Relationship Id="rId88" Type="http://schemas.openxmlformats.org/officeDocument/2006/relationships/image" Target="../media/image366.png"/><Relationship Id="rId89" Type="http://schemas.openxmlformats.org/officeDocument/2006/relationships/image" Target="../media/image367.png"/><Relationship Id="rId90" Type="http://schemas.openxmlformats.org/officeDocument/2006/relationships/image" Target="../media/image368.jpg"/><Relationship Id="rId91" Type="http://schemas.openxmlformats.org/officeDocument/2006/relationships/image" Target="../media/image369.jpg"/><Relationship Id="rId92" Type="http://schemas.openxmlformats.org/officeDocument/2006/relationships/image" Target="../media/image370.jpg"/><Relationship Id="rId93" Type="http://schemas.openxmlformats.org/officeDocument/2006/relationships/image" Target="../media/image371.png"/><Relationship Id="rId94" Type="http://schemas.openxmlformats.org/officeDocument/2006/relationships/image" Target="../media/image372.png"/><Relationship Id="rId95" Type="http://schemas.openxmlformats.org/officeDocument/2006/relationships/image" Target="../media/image373.png"/><Relationship Id="rId96" Type="http://schemas.openxmlformats.org/officeDocument/2006/relationships/image" Target="../media/image374.png"/><Relationship Id="rId97" Type="http://schemas.openxmlformats.org/officeDocument/2006/relationships/image" Target="../media/image375.jpg"/><Relationship Id="rId98" Type="http://schemas.openxmlformats.org/officeDocument/2006/relationships/image" Target="../media/image376.jpg"/><Relationship Id="rId99" Type="http://schemas.openxmlformats.org/officeDocument/2006/relationships/image" Target="../media/image377.png"/><Relationship Id="rId100" Type="http://schemas.openxmlformats.org/officeDocument/2006/relationships/image" Target="../media/image378.jpg"/><Relationship Id="rId101" Type="http://schemas.openxmlformats.org/officeDocument/2006/relationships/image" Target="../media/image379.png"/><Relationship Id="rId102" Type="http://schemas.openxmlformats.org/officeDocument/2006/relationships/image" Target="../media/media10.svg"/><Relationship Id="rId103" Type="http://schemas.openxmlformats.org/officeDocument/2006/relationships/image" Target="../media/image117.jpg"/><Relationship Id="rId104" Type="http://schemas.openxmlformats.org/officeDocument/2006/relationships/image" Target="../media/image380.png"/><Relationship Id="rId105" Type="http://schemas.openxmlformats.org/officeDocument/2006/relationships/image" Target="../media/image381.jpg"/><Relationship Id="rId106" Type="http://schemas.openxmlformats.org/officeDocument/2006/relationships/image" Target="../media/image382.jpg"/><Relationship Id="rId107" Type="http://schemas.openxmlformats.org/officeDocument/2006/relationships/image" Target="../media/image383.jpg"/><Relationship Id="rId108" Type="http://schemas.openxmlformats.org/officeDocument/2006/relationships/image" Target="../media/image384.jpg"/><Relationship Id="rId109" Type="http://schemas.openxmlformats.org/officeDocument/2006/relationships/image" Target="../media/image385.png"/><Relationship Id="rId110" Type="http://schemas.openxmlformats.org/officeDocument/2006/relationships/image" Target="../media/image386.jpg"/><Relationship Id="rId111" Type="http://schemas.openxmlformats.org/officeDocument/2006/relationships/image" Target="../media/image387.jpg"/><Relationship Id="rId112" Type="http://schemas.openxmlformats.org/officeDocument/2006/relationships/image" Target="../media/image388.png"/><Relationship Id="rId113" Type="http://schemas.openxmlformats.org/officeDocument/2006/relationships/image" Target="../media/media11.svg"/><Relationship Id="rId114" Type="http://schemas.openxmlformats.org/officeDocument/2006/relationships/image" Target="../media/image389.png"/><Relationship Id="rId115" Type="http://schemas.openxmlformats.org/officeDocument/2006/relationships/image" Target="../media/image390.png"/><Relationship Id="rId116" Type="http://schemas.openxmlformats.org/officeDocument/2006/relationships/image" Target="../media/image313.jpg"/><Relationship Id="rId117" Type="http://schemas.openxmlformats.org/officeDocument/2006/relationships/image" Target="../media/image287.jpg"/></Relationships>
</file>

<file path=xl/drawings/_rels/drawing14.xml.rels><?xml version="1.0" encoding="UTF-8" standalone="yes"?><Relationships xmlns="http://schemas.openxmlformats.org/package/2006/relationships"><Relationship Id="rId1" Type="http://schemas.openxmlformats.org/officeDocument/2006/relationships/image" Target="../media/image391.png"/></Relationships>
</file>

<file path=xl/drawings/_rels/drawing15.xml.rels><?xml version="1.0" encoding="UTF-8" standalone="yes"?><Relationships xmlns="http://schemas.openxmlformats.org/package/2006/relationships"><Relationship Id="rId1" Type="http://schemas.openxmlformats.org/officeDocument/2006/relationships/image" Target="../media/image392.jpg"/><Relationship Id="rId2" Type="http://schemas.openxmlformats.org/officeDocument/2006/relationships/image" Target="../media/image393.jpg"/><Relationship Id="rId3" Type="http://schemas.openxmlformats.org/officeDocument/2006/relationships/image" Target="../media/image394.jpg"/><Relationship Id="rId4" Type="http://schemas.openxmlformats.org/officeDocument/2006/relationships/image" Target="../media/image395.jpg"/><Relationship Id="rId5" Type="http://schemas.openxmlformats.org/officeDocument/2006/relationships/image" Target="../media/image396.jpg"/></Relationships>
</file>

<file path=xl/drawings/_rels/drawing16.xml.rels><?xml version="1.0" encoding="UTF-8" standalone="yes"?><Relationships xmlns="http://schemas.openxmlformats.org/package/2006/relationships"><Relationship Id="rId1" Type="http://schemas.openxmlformats.org/officeDocument/2006/relationships/image" Target="../media/image397.png"/><Relationship Id="rId2" Type="http://schemas.openxmlformats.org/officeDocument/2006/relationships/image" Target="../media/image398.png"/></Relationships>
</file>

<file path=xl/drawings/drawing1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m="http://schemas.openxmlformats.org/officeDocument/2006/math" xmlns:w="http://schemas.openxmlformats.org/wordprocessingml/2006/main">
  <xdr:twoCellAnchor editAs="twoCell">
    <xdr:from>
      <xdr:col>6</xdr:col>
      <xdr:colOff>375132</xdr:colOff>
      <xdr:row>7</xdr:row>
      <xdr:rowOff>104775</xdr:rowOff>
    </xdr:from>
    <xdr:to>
      <xdr:col>8</xdr:col>
      <xdr:colOff>428625</xdr:colOff>
      <xdr:row>12</xdr:row>
      <xdr:rowOff>58210</xdr:rowOff>
    </xdr:to>
    <xdr:grpSp>
      <xdr:nvGrpSpPr>
        <xdr:cNvPr id="0" name=""/>
        <xdr:cNvGrpSpPr/>
      </xdr:nvGrpSpPr>
      <xdr:grpSpPr bwMode="auto">
        <a:xfrm>
          <a:off x="5232882" y="1314450"/>
          <a:ext cx="1558443" cy="1591735"/>
          <a:chOff x="15072207" y="897768"/>
          <a:chExt cx="1705551" cy="1684567"/>
        </a:xfrm>
      </xdr:grpSpPr>
      <xdr:pic>
        <xdr:nvPicPr>
          <xdr:cNvPr id="3" name="Рисунок 2" descr="Альберо МК.jpg"/>
          <xdr:cNvPicPr>
            <a:picLocks noChangeAspect="1"/>
          </xdr:cNvPicPr>
        </xdr:nvPicPr>
        <xdr:blipFill>
          <a:blip r:embed="rId1"/>
          <a:srcRect l="16530" t="14817" r="53344" b="29950"/>
          <a:stretch/>
        </xdr:blipFill>
        <xdr:spPr bwMode="auto">
          <a:xfrm>
            <a:off x="15072207" y="904875"/>
            <a:ext cx="816320" cy="1666876"/>
          </a:xfrm>
          <a:prstGeom prst="rect">
            <a:avLst/>
          </a:prstGeom>
        </xdr:spPr>
      </xdr:pic>
      <xdr:pic>
        <xdr:nvPicPr>
          <xdr:cNvPr id="4" name="Рисунок 3" descr="Альберо МК.jpg"/>
          <xdr:cNvPicPr>
            <a:picLocks noChangeAspect="1"/>
          </xdr:cNvPicPr>
        </xdr:nvPicPr>
        <xdr:blipFill>
          <a:blip r:embed="rId1"/>
          <a:srcRect l="53587" t="14817" r="16551" b="29905"/>
          <a:stretch/>
        </xdr:blipFill>
        <xdr:spPr bwMode="auto">
          <a:xfrm>
            <a:off x="15960461" y="897768"/>
            <a:ext cx="817297" cy="1684567"/>
          </a:xfrm>
          <a:prstGeom prst="rect">
            <a:avLst/>
          </a:prstGeom>
        </xdr:spPr>
      </xdr:pic>
    </xdr:grpSp>
    <xdr:clientData/>
  </xdr:twoCellAnchor>
  <xdr:twoCellAnchor editAs="twoCell">
    <xdr:from>
      <xdr:col>9</xdr:col>
      <xdr:colOff>133352</xdr:colOff>
      <xdr:row>118</xdr:row>
      <xdr:rowOff>77844</xdr:rowOff>
    </xdr:from>
    <xdr:to>
      <xdr:col>14</xdr:col>
      <xdr:colOff>523875</xdr:colOff>
      <xdr:row>130</xdr:row>
      <xdr:rowOff>47625</xdr:rowOff>
    </xdr:to>
    <xdr:grpSp>
      <xdr:nvGrpSpPr>
        <xdr:cNvPr id="0" name=""/>
        <xdr:cNvGrpSpPr/>
      </xdr:nvGrpSpPr>
      <xdr:grpSpPr bwMode="auto">
        <a:xfrm>
          <a:off x="7248527" y="35406069"/>
          <a:ext cx="3438523" cy="3322581"/>
          <a:chOff x="17049750" y="26364598"/>
          <a:chExt cx="4045968" cy="3947647"/>
        </a:xfrm>
      </xdr:grpSpPr>
      <xdr:pic>
        <xdr:nvPicPr>
          <xdr:cNvPr id="6" name="Рисунок 5" descr="Гамма1.jpg"/>
          <xdr:cNvPicPr>
            <a:picLocks noChangeAspect="1"/>
          </xdr:cNvPicPr>
        </xdr:nvPicPr>
        <xdr:blipFill>
          <a:blip r:embed="rId2"/>
          <a:srcRect l="51886" t="15752" r="15096" b="36318"/>
          <a:stretch/>
        </xdr:blipFill>
        <xdr:spPr bwMode="auto">
          <a:xfrm>
            <a:off x="18082873" y="26374432"/>
            <a:ext cx="988590" cy="1975790"/>
          </a:xfrm>
          <a:prstGeom prst="rect">
            <a:avLst/>
          </a:prstGeom>
        </xdr:spPr>
      </xdr:pic>
      <xdr:pic>
        <xdr:nvPicPr>
          <xdr:cNvPr id="7" name="Рисунок 6" descr="Гамма2.jpg"/>
          <xdr:cNvPicPr>
            <a:picLocks noChangeAspect="1"/>
          </xdr:cNvPicPr>
        </xdr:nvPicPr>
        <xdr:blipFill>
          <a:blip r:embed="rId3"/>
          <a:srcRect l="55109" t="16117" r="12186" b="36097"/>
          <a:stretch/>
        </xdr:blipFill>
        <xdr:spPr bwMode="auto">
          <a:xfrm>
            <a:off x="20104766" y="26364598"/>
            <a:ext cx="990952" cy="1990382"/>
          </a:xfrm>
          <a:prstGeom prst="rect">
            <a:avLst/>
          </a:prstGeom>
        </xdr:spPr>
      </xdr:pic>
      <xdr:pic>
        <xdr:nvPicPr>
          <xdr:cNvPr id="8" name="Рисунок 7" descr="Гамма3.jpg"/>
          <xdr:cNvPicPr>
            <a:picLocks noChangeAspect="1"/>
          </xdr:cNvPicPr>
        </xdr:nvPicPr>
        <xdr:blipFill>
          <a:blip r:embed="rId4"/>
          <a:srcRect l="10221" t="15950" r="57075" b="36040"/>
          <a:stretch/>
        </xdr:blipFill>
        <xdr:spPr bwMode="auto">
          <a:xfrm>
            <a:off x="17051229" y="28307752"/>
            <a:ext cx="994346" cy="1972560"/>
          </a:xfrm>
          <a:prstGeom prst="rect">
            <a:avLst/>
          </a:prstGeom>
        </xdr:spPr>
      </xdr:pic>
      <xdr:pic>
        <xdr:nvPicPr>
          <xdr:cNvPr id="9" name="Рисунок 8" descr="Гамма4.jpg"/>
          <xdr:cNvPicPr>
            <a:picLocks noChangeAspect="1"/>
          </xdr:cNvPicPr>
        </xdr:nvPicPr>
        <xdr:blipFill>
          <a:blip r:embed="rId5"/>
          <a:srcRect l="34513" t="16007" r="33412" b="35758"/>
          <a:stretch/>
        </xdr:blipFill>
        <xdr:spPr bwMode="auto">
          <a:xfrm>
            <a:off x="19101028" y="28357320"/>
            <a:ext cx="976948" cy="1954925"/>
          </a:xfrm>
          <a:prstGeom prst="rect">
            <a:avLst/>
          </a:prstGeom>
        </xdr:spPr>
      </xdr:pic>
      <xdr:pic>
        <xdr:nvPicPr>
          <xdr:cNvPr id="10" name="Рисунок 9" descr="Гамма1.jpg"/>
          <xdr:cNvPicPr>
            <a:picLocks noChangeAspect="1"/>
          </xdr:cNvPicPr>
        </xdr:nvPicPr>
        <xdr:blipFill>
          <a:blip r:embed="rId6"/>
          <a:srcRect l="10132" t="16077" r="57269" b="36164"/>
          <a:stretch/>
        </xdr:blipFill>
        <xdr:spPr bwMode="auto">
          <a:xfrm>
            <a:off x="17049750" y="26404198"/>
            <a:ext cx="975408" cy="1967316"/>
          </a:xfrm>
          <a:prstGeom prst="rect">
            <a:avLst/>
          </a:prstGeom>
        </xdr:spPr>
      </xdr:pic>
      <xdr:pic>
        <xdr:nvPicPr>
          <xdr:cNvPr id="11" name="Рисунок 10" descr="Гамма2.jpg"/>
          <xdr:cNvPicPr>
            <a:picLocks noChangeAspect="1"/>
          </xdr:cNvPicPr>
        </xdr:nvPicPr>
        <xdr:blipFill>
          <a:blip r:embed="rId7"/>
          <a:srcRect l="13932" t="16027" r="53909" b="35819"/>
          <a:stretch/>
        </xdr:blipFill>
        <xdr:spPr bwMode="auto">
          <a:xfrm>
            <a:off x="19121194" y="26375003"/>
            <a:ext cx="968818" cy="1994266"/>
          </a:xfrm>
          <a:prstGeom prst="rect">
            <a:avLst/>
          </a:prstGeom>
        </xdr:spPr>
      </xdr:pic>
      <xdr:pic>
        <xdr:nvPicPr>
          <xdr:cNvPr id="12" name="Рисунок 11" descr="Гамма3.jpg"/>
          <xdr:cNvPicPr>
            <a:picLocks noChangeAspect="1"/>
          </xdr:cNvPicPr>
        </xdr:nvPicPr>
        <xdr:blipFill>
          <a:blip r:embed="rId8"/>
          <a:srcRect l="52093" t="16067" r="15528" b="36095"/>
          <a:stretch/>
        </xdr:blipFill>
        <xdr:spPr bwMode="auto">
          <a:xfrm>
            <a:off x="18094517" y="28340110"/>
            <a:ext cx="974241" cy="1929556"/>
          </a:xfrm>
          <a:prstGeom prst="rect">
            <a:avLst/>
          </a:prstGeom>
        </xdr:spPr>
      </xdr:pic>
    </xdr:grpSp>
    <xdr:clientData/>
  </xdr:twoCellAnchor>
  <xdr:twoCellAnchor editAs="oneCell">
    <xdr:from>
      <xdr:col>6</xdr:col>
      <xdr:colOff>353482</xdr:colOff>
      <xdr:row>13</xdr:row>
      <xdr:rowOff>139700</xdr:rowOff>
    </xdr:from>
    <xdr:to>
      <xdr:col>7</xdr:col>
      <xdr:colOff>384629</xdr:colOff>
      <xdr:row>18</xdr:row>
      <xdr:rowOff>111125</xdr:rowOff>
    </xdr:to>
    <xdr:pic>
      <xdr:nvPicPr>
        <xdr:cNvPr id="13" name="Рисунок 12" descr="Ретро.jpg"/>
        <xdr:cNvPicPr>
          <a:picLocks noChangeAspect="1"/>
        </xdr:cNvPicPr>
      </xdr:nvPicPr>
      <xdr:blipFill>
        <a:blip r:embed="rId9"/>
        <a:srcRect l="51888" t="14486" r="15408" b="37279"/>
        <a:stretch/>
      </xdr:blipFill>
      <xdr:spPr bwMode="auto">
        <a:xfrm>
          <a:off x="4906433" y="3178175"/>
          <a:ext cx="783620" cy="1609724"/>
        </a:xfrm>
        <a:prstGeom prst="rect">
          <a:avLst/>
        </a:prstGeom>
      </xdr:spPr>
    </xdr:pic>
    <xdr:clientData/>
  </xdr:twoCellAnchor>
  <xdr:twoCellAnchor editAs="twoCell">
    <xdr:from>
      <xdr:col>6</xdr:col>
      <xdr:colOff>257175</xdr:colOff>
      <xdr:row>19</xdr:row>
      <xdr:rowOff>19050</xdr:rowOff>
    </xdr:from>
    <xdr:to>
      <xdr:col>11</xdr:col>
      <xdr:colOff>405906</xdr:colOff>
      <xdr:row>25</xdr:row>
      <xdr:rowOff>0</xdr:rowOff>
    </xdr:to>
    <xdr:grpSp>
      <xdr:nvGrpSpPr>
        <xdr:cNvPr id="0" name=""/>
        <xdr:cNvGrpSpPr/>
      </xdr:nvGrpSpPr>
      <xdr:grpSpPr bwMode="auto">
        <a:xfrm>
          <a:off x="5114925" y="4886325"/>
          <a:ext cx="3625356" cy="1809750"/>
          <a:chOff x="12068176" y="4857750"/>
          <a:chExt cx="3730130" cy="1857375"/>
        </a:xfrm>
      </xdr:grpSpPr>
      <xdr:pic>
        <xdr:nvPicPr>
          <xdr:cNvPr id="15" name="Рисунок 14" descr="21.jpg"/>
          <xdr:cNvPicPr>
            <a:picLocks noChangeAspect="1"/>
          </xdr:cNvPicPr>
        </xdr:nvPicPr>
        <xdr:blipFill>
          <a:blip r:embed="rId10"/>
          <a:srcRect l="12618" t="14818" r="50428" b="32366"/>
          <a:stretch/>
        </xdr:blipFill>
        <xdr:spPr bwMode="auto">
          <a:xfrm>
            <a:off x="12068176" y="4867274"/>
            <a:ext cx="921974" cy="1838325"/>
          </a:xfrm>
          <a:prstGeom prst="rect">
            <a:avLst/>
          </a:prstGeom>
        </xdr:spPr>
      </xdr:pic>
      <xdr:pic>
        <xdr:nvPicPr>
          <xdr:cNvPr id="16" name="Рисунок 15" descr="22.jpg"/>
          <xdr:cNvPicPr>
            <a:picLocks noChangeAspect="1"/>
          </xdr:cNvPicPr>
        </xdr:nvPicPr>
        <xdr:blipFill>
          <a:blip r:embed="rId11"/>
          <a:srcRect l="8845" t="14859" r="54652" b="32325"/>
          <a:stretch/>
        </xdr:blipFill>
        <xdr:spPr bwMode="auto">
          <a:xfrm>
            <a:off x="13963651" y="4876800"/>
            <a:ext cx="910730" cy="1838325"/>
          </a:xfrm>
          <a:prstGeom prst="rect">
            <a:avLst/>
          </a:prstGeom>
        </xdr:spPr>
      </xdr:pic>
      <xdr:pic>
        <xdr:nvPicPr>
          <xdr:cNvPr id="17" name="Рисунок 16" descr="21.jpg"/>
          <xdr:cNvPicPr>
            <a:picLocks noChangeAspect="1"/>
          </xdr:cNvPicPr>
        </xdr:nvPicPr>
        <xdr:blipFill>
          <a:blip r:embed="rId10"/>
          <a:srcRect l="54530" t="14657" r="7840" b="32527"/>
          <a:stretch/>
        </xdr:blipFill>
        <xdr:spPr bwMode="auto">
          <a:xfrm>
            <a:off x="13011151" y="4857750"/>
            <a:ext cx="938839" cy="1838325"/>
          </a:xfrm>
          <a:prstGeom prst="rect">
            <a:avLst/>
          </a:prstGeom>
        </xdr:spPr>
      </xdr:pic>
      <xdr:pic>
        <xdr:nvPicPr>
          <xdr:cNvPr id="18" name="Рисунок 17" descr="22.jpg"/>
          <xdr:cNvPicPr>
            <a:picLocks noChangeAspect="1"/>
          </xdr:cNvPicPr>
        </xdr:nvPicPr>
        <xdr:blipFill>
          <a:blip r:embed="rId11"/>
          <a:srcRect l="50756" t="14698" r="12741" b="32488"/>
          <a:stretch/>
        </xdr:blipFill>
        <xdr:spPr bwMode="auto">
          <a:xfrm>
            <a:off x="14887576" y="4867274"/>
            <a:ext cx="910730" cy="1838325"/>
          </a:xfrm>
          <a:prstGeom prst="rect">
            <a:avLst/>
          </a:prstGeom>
        </xdr:spPr>
      </xdr:pic>
    </xdr:grpSp>
    <xdr:clientData/>
  </xdr:twoCellAnchor>
  <xdr:twoCellAnchor editAs="twoCell">
    <xdr:from>
      <xdr:col>6</xdr:col>
      <xdr:colOff>352426</xdr:colOff>
      <xdr:row>39</xdr:row>
      <xdr:rowOff>1</xdr:rowOff>
    </xdr:from>
    <xdr:to>
      <xdr:col>10</xdr:col>
      <xdr:colOff>47005</xdr:colOff>
      <xdr:row>43</xdr:row>
      <xdr:rowOff>257175</xdr:rowOff>
    </xdr:to>
    <xdr:grpSp>
      <xdr:nvGrpSpPr>
        <xdr:cNvPr id="0" name=""/>
        <xdr:cNvGrpSpPr/>
      </xdr:nvGrpSpPr>
      <xdr:grpSpPr bwMode="auto">
        <a:xfrm>
          <a:off x="5210176" y="11249026"/>
          <a:ext cx="2561604" cy="1704974"/>
          <a:chOff x="15198673" y="7915275"/>
          <a:chExt cx="2393381" cy="1619249"/>
        </a:xfrm>
      </xdr:grpSpPr>
      <xdr:pic>
        <xdr:nvPicPr>
          <xdr:cNvPr id="20" name="Рисунок 19" descr="Поларис.jpg"/>
          <xdr:cNvPicPr>
            <a:picLocks noChangeAspect="1"/>
          </xdr:cNvPicPr>
        </xdr:nvPicPr>
        <xdr:blipFill>
          <a:blip r:embed="rId12"/>
          <a:stretch/>
        </xdr:blipFill>
        <xdr:spPr bwMode="auto">
          <a:xfrm flipH="1">
            <a:off x="15198673" y="7985654"/>
            <a:ext cx="702786" cy="1495425"/>
          </a:xfrm>
          <a:prstGeom prst="rect">
            <a:avLst/>
          </a:prstGeom>
        </xdr:spPr>
      </xdr:pic>
      <xdr:pic>
        <xdr:nvPicPr>
          <xdr:cNvPr id="21" name="Рисунок 20" descr="Поларис..jpg"/>
          <xdr:cNvPicPr>
            <a:picLocks noChangeAspect="1"/>
          </xdr:cNvPicPr>
        </xdr:nvPicPr>
        <xdr:blipFill>
          <a:blip r:embed="rId13"/>
          <a:stretch/>
        </xdr:blipFill>
        <xdr:spPr bwMode="auto">
          <a:xfrm>
            <a:off x="16010467" y="7982283"/>
            <a:ext cx="705909" cy="1509378"/>
          </a:xfrm>
          <a:prstGeom prst="rect">
            <a:avLst/>
          </a:prstGeom>
        </xdr:spPr>
      </xdr:pic>
      <xdr:pic>
        <xdr:nvPicPr>
          <xdr:cNvPr id="22" name="Рисунок 21" descr="27.jpg"/>
          <xdr:cNvPicPr>
            <a:picLocks noChangeAspect="1"/>
          </xdr:cNvPicPr>
        </xdr:nvPicPr>
        <xdr:blipFill>
          <a:blip r:embed="rId14"/>
          <a:srcRect l="14605" t="15329" r="51143" b="34944"/>
          <a:stretch/>
        </xdr:blipFill>
        <xdr:spPr bwMode="auto">
          <a:xfrm>
            <a:off x="16792575" y="7915275"/>
            <a:ext cx="799479" cy="1619249"/>
          </a:xfrm>
          <a:prstGeom prst="rect">
            <a:avLst/>
          </a:prstGeom>
        </xdr:spPr>
      </xdr:pic>
    </xdr:grpSp>
    <xdr:clientData/>
  </xdr:twoCellAnchor>
  <xdr:twoCellAnchor editAs="twoCell">
    <xdr:from>
      <xdr:col>8</xdr:col>
      <xdr:colOff>152401</xdr:colOff>
      <xdr:row>93</xdr:row>
      <xdr:rowOff>219074</xdr:rowOff>
    </xdr:from>
    <xdr:to>
      <xdr:col>12</xdr:col>
      <xdr:colOff>353615</xdr:colOff>
      <xdr:row>99</xdr:row>
      <xdr:rowOff>152399</xdr:rowOff>
    </xdr:to>
    <xdr:grpSp>
      <xdr:nvGrpSpPr>
        <xdr:cNvPr id="0" name=""/>
        <xdr:cNvGrpSpPr/>
      </xdr:nvGrpSpPr>
      <xdr:grpSpPr bwMode="auto">
        <a:xfrm>
          <a:off x="6515101" y="27765374"/>
          <a:ext cx="2782489" cy="1876425"/>
          <a:chOff x="15325726" y="14458949"/>
          <a:chExt cx="2782490" cy="1876425"/>
        </a:xfrm>
      </xdr:grpSpPr>
      <xdr:pic>
        <xdr:nvPicPr>
          <xdr:cNvPr id="24" name="Рисунок 23" descr="8-9 Гамма.JPG"/>
          <xdr:cNvPicPr>
            <a:picLocks noChangeAspect="1"/>
          </xdr:cNvPicPr>
        </xdr:nvPicPr>
        <xdr:blipFill>
          <a:blip r:embed="rId15"/>
          <a:srcRect l="35917" t="53582" r="54304" b="18394"/>
          <a:stretch/>
        </xdr:blipFill>
        <xdr:spPr bwMode="auto">
          <a:xfrm>
            <a:off x="17192626" y="14478000"/>
            <a:ext cx="915590" cy="1787240"/>
          </a:xfrm>
          <a:prstGeom prst="rect">
            <a:avLst/>
          </a:prstGeom>
        </xdr:spPr>
      </xdr:pic>
      <xdr:grpSp>
        <xdr:nvGrpSpPr>
          <xdr:cNvPr id="25" name=""/>
          <xdr:cNvGrpSpPr/>
        </xdr:nvGrpSpPr>
        <xdr:grpSpPr bwMode="auto">
          <a:xfrm>
            <a:off x="15325726" y="14458949"/>
            <a:ext cx="1838324" cy="1876425"/>
            <a:chOff x="10429875" y="14001750"/>
            <a:chExt cx="3324225" cy="3371850"/>
          </a:xfrm>
        </xdr:grpSpPr>
        <xdr:pic>
          <xdr:nvPicPr>
            <xdr:cNvPr id="26" name="Рисунок 25" descr="29.jpg"/>
            <xdr:cNvPicPr>
              <a:picLocks noChangeAspect="1"/>
            </xdr:cNvPicPr>
          </xdr:nvPicPr>
          <xdr:blipFill>
            <a:blip r:embed="rId16"/>
            <a:srcRect l="55340" t="15246" r="9604" b="34924"/>
            <a:stretch/>
          </xdr:blipFill>
          <xdr:spPr bwMode="auto">
            <a:xfrm>
              <a:off x="12058650" y="14001750"/>
              <a:ext cx="1695450" cy="3362324"/>
            </a:xfrm>
            <a:prstGeom prst="rect">
              <a:avLst/>
            </a:prstGeom>
          </xdr:spPr>
        </xdr:pic>
        <xdr:pic>
          <xdr:nvPicPr>
            <xdr:cNvPr id="27" name="Рисунок 26" descr="29.jpg"/>
            <xdr:cNvPicPr>
              <a:picLocks noChangeAspect="1"/>
            </xdr:cNvPicPr>
          </xdr:nvPicPr>
          <xdr:blipFill>
            <a:blip r:embed="rId17"/>
            <a:srcRect l="13786" t="15669" r="51159" b="34924"/>
            <a:stretch/>
          </xdr:blipFill>
          <xdr:spPr bwMode="auto">
            <a:xfrm>
              <a:off x="10429875" y="14039850"/>
              <a:ext cx="1695450" cy="3333750"/>
            </a:xfrm>
            <a:prstGeom prst="rect">
              <a:avLst/>
            </a:prstGeom>
          </xdr:spPr>
        </xdr:pic>
      </xdr:grpSp>
    </xdr:grpSp>
    <xdr:clientData/>
  </xdr:twoCellAnchor>
  <xdr:twoCellAnchor editAs="twoCell">
    <xdr:from>
      <xdr:col>7</xdr:col>
      <xdr:colOff>85723</xdr:colOff>
      <xdr:row>58</xdr:row>
      <xdr:rowOff>200021</xdr:rowOff>
    </xdr:from>
    <xdr:to>
      <xdr:col>14</xdr:col>
      <xdr:colOff>304800</xdr:colOff>
      <xdr:row>65</xdr:row>
      <xdr:rowOff>47625</xdr:rowOff>
    </xdr:to>
    <xdr:grpSp>
      <xdr:nvGrpSpPr>
        <xdr:cNvPr id="0" name=""/>
        <xdr:cNvGrpSpPr/>
      </xdr:nvGrpSpPr>
      <xdr:grpSpPr bwMode="auto">
        <a:xfrm>
          <a:off x="5695948" y="17449796"/>
          <a:ext cx="4772027" cy="2028829"/>
          <a:chOff x="5524499" y="14149468"/>
          <a:chExt cx="4505326" cy="1924276"/>
        </a:xfrm>
      </xdr:grpSpPr>
      <xdr:pic>
        <xdr:nvPicPr>
          <xdr:cNvPr id="29" name="Рисунок 28" descr="38.jpg"/>
          <xdr:cNvPicPr>
            <a:picLocks noChangeAspect="1"/>
          </xdr:cNvPicPr>
        </xdr:nvPicPr>
        <xdr:blipFill>
          <a:blip r:embed="rId18"/>
          <a:srcRect l="10292" t="15501" r="56097" b="35328"/>
          <a:stretch/>
        </xdr:blipFill>
        <xdr:spPr bwMode="auto">
          <a:xfrm>
            <a:off x="5524499" y="14205521"/>
            <a:ext cx="909823" cy="1856935"/>
          </a:xfrm>
          <a:prstGeom prst="rect">
            <a:avLst/>
          </a:prstGeom>
        </xdr:spPr>
      </xdr:pic>
      <xdr:pic>
        <xdr:nvPicPr>
          <xdr:cNvPr id="30" name="Рисунок 29" descr="39.jpg"/>
          <xdr:cNvPicPr>
            <a:picLocks noChangeAspect="1"/>
          </xdr:cNvPicPr>
        </xdr:nvPicPr>
        <xdr:blipFill>
          <a:blip r:embed="rId19"/>
          <a:srcRect l="13943" t="15353" r="50793" b="34883"/>
          <a:stretch/>
        </xdr:blipFill>
        <xdr:spPr bwMode="auto">
          <a:xfrm>
            <a:off x="7305674" y="14194437"/>
            <a:ext cx="954568" cy="1879307"/>
          </a:xfrm>
          <a:prstGeom prst="rect">
            <a:avLst/>
          </a:prstGeom>
        </xdr:spPr>
      </xdr:pic>
      <xdr:pic>
        <xdr:nvPicPr>
          <xdr:cNvPr id="31" name="Рисунок 30" descr="40.jpg"/>
          <xdr:cNvPicPr>
            <a:picLocks noChangeAspect="1"/>
          </xdr:cNvPicPr>
        </xdr:nvPicPr>
        <xdr:blipFill>
          <a:blip r:embed="rId20"/>
          <a:srcRect l="18420" t="15601" r="46040" b="35819"/>
          <a:stretch/>
        </xdr:blipFill>
        <xdr:spPr bwMode="auto">
          <a:xfrm>
            <a:off x="9067800" y="14197562"/>
            <a:ext cx="962025" cy="1834561"/>
          </a:xfrm>
          <a:prstGeom prst="rect">
            <a:avLst/>
          </a:prstGeom>
        </xdr:spPr>
      </xdr:pic>
      <xdr:pic>
        <xdr:nvPicPr>
          <xdr:cNvPr id="32" name="Рисунок 31" descr="39.jpg"/>
          <xdr:cNvPicPr>
            <a:picLocks noChangeAspect="1"/>
          </xdr:cNvPicPr>
        </xdr:nvPicPr>
        <xdr:blipFill>
          <a:blip r:embed="rId21"/>
          <a:srcRect l="58574" t="14366" r="9192" b="35672"/>
          <a:stretch/>
        </xdr:blipFill>
        <xdr:spPr bwMode="auto">
          <a:xfrm>
            <a:off x="8248649" y="14149468"/>
            <a:ext cx="872535" cy="1886764"/>
          </a:xfrm>
          <a:prstGeom prst="rect">
            <a:avLst/>
          </a:prstGeom>
        </xdr:spPr>
      </xdr:pic>
      <xdr:pic>
        <xdr:nvPicPr>
          <xdr:cNvPr id="33" name="Рисунок 32" descr="38.jpg"/>
          <xdr:cNvPicPr>
            <a:picLocks noChangeAspect="1"/>
          </xdr:cNvPicPr>
        </xdr:nvPicPr>
        <xdr:blipFill>
          <a:blip r:embed="rId18"/>
          <a:srcRect l="50791" t="15501" r="13668" b="35723"/>
          <a:stretch/>
        </xdr:blipFill>
        <xdr:spPr bwMode="auto">
          <a:xfrm>
            <a:off x="6391275" y="14200219"/>
            <a:ext cx="962025" cy="1842019"/>
          </a:xfrm>
          <a:prstGeom prst="rect">
            <a:avLst/>
          </a:prstGeom>
        </xdr:spPr>
      </xdr:pic>
    </xdr:grpSp>
    <xdr:clientData/>
  </xdr:twoCellAnchor>
  <xdr:twoCellAnchor editAs="twoCell">
    <xdr:from>
      <xdr:col>8</xdr:col>
      <xdr:colOff>257174</xdr:colOff>
      <xdr:row>106</xdr:row>
      <xdr:rowOff>76200</xdr:rowOff>
    </xdr:from>
    <xdr:to>
      <xdr:col>14</xdr:col>
      <xdr:colOff>47623</xdr:colOff>
      <xdr:row>111</xdr:row>
      <xdr:rowOff>314326</xdr:rowOff>
    </xdr:to>
    <xdr:grpSp>
      <xdr:nvGrpSpPr>
        <xdr:cNvPr id="0" name=""/>
        <xdr:cNvGrpSpPr/>
      </xdr:nvGrpSpPr>
      <xdr:grpSpPr bwMode="auto">
        <a:xfrm>
          <a:off x="6619874" y="32575500"/>
          <a:ext cx="3590924" cy="1905001"/>
          <a:chOff x="7077075" y="15860673"/>
          <a:chExt cx="4026453" cy="2025933"/>
        </a:xfrm>
      </xdr:grpSpPr>
      <xdr:pic>
        <xdr:nvPicPr>
          <xdr:cNvPr id="35" name="Рисунок 34" descr="Фьюжн1.jpg"/>
          <xdr:cNvPicPr>
            <a:picLocks noChangeAspect="1"/>
          </xdr:cNvPicPr>
        </xdr:nvPicPr>
        <xdr:blipFill>
          <a:blip r:embed="rId22"/>
          <a:srcRect l="10526" t="16078" r="56938" b="36079"/>
          <a:stretch/>
        </xdr:blipFill>
        <xdr:spPr bwMode="auto">
          <a:xfrm>
            <a:off x="7077075" y="15875774"/>
            <a:ext cx="970389" cy="1989667"/>
          </a:xfrm>
          <a:prstGeom prst="rect">
            <a:avLst/>
          </a:prstGeom>
        </xdr:spPr>
      </xdr:pic>
      <xdr:pic>
        <xdr:nvPicPr>
          <xdr:cNvPr id="36" name="Рисунок 35" descr="Фьюжн2.jpg"/>
          <xdr:cNvPicPr>
            <a:picLocks noChangeAspect="1"/>
          </xdr:cNvPicPr>
        </xdr:nvPicPr>
        <xdr:blipFill>
          <a:blip r:embed="rId23"/>
          <a:srcRect l="13302" t="15796" r="52698" b="35687"/>
          <a:stretch/>
        </xdr:blipFill>
        <xdr:spPr bwMode="auto">
          <a:xfrm>
            <a:off x="9083951" y="15860673"/>
            <a:ext cx="1020336" cy="2025933"/>
          </a:xfrm>
          <a:prstGeom prst="rect">
            <a:avLst/>
          </a:prstGeom>
        </xdr:spPr>
      </xdr:pic>
      <xdr:pic>
        <xdr:nvPicPr>
          <xdr:cNvPr id="37" name="Рисунок 36" descr="Фьюжн1.jpg"/>
          <xdr:cNvPicPr>
            <a:picLocks noChangeAspect="1"/>
          </xdr:cNvPicPr>
        </xdr:nvPicPr>
        <xdr:blipFill>
          <a:blip r:embed="rId22"/>
          <a:srcRect l="52153" t="15906" r="15311" b="36251"/>
          <a:stretch/>
        </xdr:blipFill>
        <xdr:spPr bwMode="auto">
          <a:xfrm>
            <a:off x="10133139" y="15875774"/>
            <a:ext cx="970389" cy="1989667"/>
          </a:xfrm>
          <a:prstGeom prst="rect">
            <a:avLst/>
          </a:prstGeom>
        </xdr:spPr>
      </xdr:pic>
      <xdr:pic>
        <xdr:nvPicPr>
          <xdr:cNvPr id="38" name="Рисунок 37" descr="Фьюжн2.jpg"/>
          <xdr:cNvPicPr>
            <a:picLocks noChangeAspect="1"/>
          </xdr:cNvPicPr>
        </xdr:nvPicPr>
        <xdr:blipFill>
          <a:blip r:embed="rId24"/>
          <a:srcRect l="55323" t="16293" r="11902" b="36036"/>
          <a:stretch/>
        </xdr:blipFill>
        <xdr:spPr bwMode="auto">
          <a:xfrm>
            <a:off x="8076328" y="15882909"/>
            <a:ext cx="977524" cy="1982532"/>
          </a:xfrm>
          <a:prstGeom prst="rect">
            <a:avLst/>
          </a:prstGeom>
        </xdr:spPr>
      </xdr:pic>
    </xdr:grpSp>
    <xdr:clientData/>
  </xdr:twoCellAnchor>
  <xdr:twoCellAnchor editAs="twoCell">
    <xdr:from>
      <xdr:col>6</xdr:col>
      <xdr:colOff>314323</xdr:colOff>
      <xdr:row>51</xdr:row>
      <xdr:rowOff>342894</xdr:rowOff>
    </xdr:from>
    <xdr:to>
      <xdr:col>9</xdr:col>
      <xdr:colOff>605802</xdr:colOff>
      <xdr:row>58</xdr:row>
      <xdr:rowOff>114299</xdr:rowOff>
    </xdr:to>
    <xdr:grpSp>
      <xdr:nvGrpSpPr>
        <xdr:cNvPr id="0" name=""/>
        <xdr:cNvGrpSpPr/>
      </xdr:nvGrpSpPr>
      <xdr:grpSpPr bwMode="auto">
        <a:xfrm>
          <a:off x="5172073" y="15592419"/>
          <a:ext cx="2548904" cy="1771655"/>
          <a:chOff x="5353049" y="13858871"/>
          <a:chExt cx="2548903" cy="1771653"/>
        </a:xfrm>
      </xdr:grpSpPr>
      <xdr:pic>
        <xdr:nvPicPr>
          <xdr:cNvPr id="40" name="Рисунок 39" descr="34.jpg"/>
          <xdr:cNvPicPr>
            <a:picLocks noChangeAspect="1"/>
          </xdr:cNvPicPr>
        </xdr:nvPicPr>
        <xdr:blipFill>
          <a:blip r:embed="rId25"/>
          <a:srcRect l="9672" t="15451" r="55615" b="35180"/>
          <a:stretch/>
        </xdr:blipFill>
        <xdr:spPr bwMode="auto">
          <a:xfrm>
            <a:off x="5353049" y="13872933"/>
            <a:ext cx="885826" cy="1757591"/>
          </a:xfrm>
          <a:prstGeom prst="rect">
            <a:avLst/>
          </a:prstGeom>
        </xdr:spPr>
      </xdr:pic>
      <xdr:pic>
        <xdr:nvPicPr>
          <xdr:cNvPr id="41" name="Рисунок 40" descr="34.jpg"/>
          <xdr:cNvPicPr>
            <a:picLocks noChangeAspect="1"/>
          </xdr:cNvPicPr>
        </xdr:nvPicPr>
        <xdr:blipFill>
          <a:blip r:embed="rId25"/>
          <a:srcRect l="51273" t="15254" r="14289" b="34982"/>
          <a:stretch/>
        </xdr:blipFill>
        <xdr:spPr bwMode="auto">
          <a:xfrm>
            <a:off x="6197524" y="13858871"/>
            <a:ext cx="878796" cy="1771653"/>
          </a:xfrm>
          <a:prstGeom prst="rect">
            <a:avLst/>
          </a:prstGeom>
        </xdr:spPr>
      </xdr:pic>
      <xdr:pic>
        <xdr:nvPicPr>
          <xdr:cNvPr id="42" name="Рисунок 41" descr="10-11 Экстеншн 03.jpg"/>
          <xdr:cNvPicPr>
            <a:picLocks noChangeAspect="1"/>
          </xdr:cNvPicPr>
        </xdr:nvPicPr>
        <xdr:blipFill>
          <a:blip r:embed="rId26"/>
          <a:srcRect l="12878" t="17185" r="64601" b="14840"/>
          <a:stretch/>
        </xdr:blipFill>
        <xdr:spPr bwMode="auto">
          <a:xfrm>
            <a:off x="7115176" y="13925550"/>
            <a:ext cx="786776" cy="1657350"/>
          </a:xfrm>
          <a:prstGeom prst="rect">
            <a:avLst/>
          </a:prstGeom>
        </xdr:spPr>
      </xdr:pic>
    </xdr:grpSp>
    <xdr:clientData/>
  </xdr:twoCellAnchor>
  <xdr:twoCellAnchor editAs="twoCell">
    <xdr:from>
      <xdr:col>7</xdr:col>
      <xdr:colOff>122119</xdr:colOff>
      <xdr:row>80</xdr:row>
      <xdr:rowOff>258553</xdr:rowOff>
    </xdr:from>
    <xdr:to>
      <xdr:col>16</xdr:col>
      <xdr:colOff>428624</xdr:colOff>
      <xdr:row>90</xdr:row>
      <xdr:rowOff>266700</xdr:rowOff>
    </xdr:to>
    <xdr:grpSp>
      <xdr:nvGrpSpPr>
        <xdr:cNvPr id="0" name=""/>
        <xdr:cNvGrpSpPr/>
      </xdr:nvGrpSpPr>
      <xdr:grpSpPr bwMode="auto">
        <a:xfrm>
          <a:off x="5732344" y="23194753"/>
          <a:ext cx="6078655" cy="3503822"/>
          <a:chOff x="5703770" y="18413203"/>
          <a:chExt cx="5735755" cy="3313322"/>
        </a:xfrm>
      </xdr:grpSpPr>
      <xdr:pic>
        <xdr:nvPicPr>
          <xdr:cNvPr id="44" name="Рисунок 43" descr="Альянс 06.jpg"/>
          <xdr:cNvPicPr>
            <a:picLocks noChangeAspect="1"/>
          </xdr:cNvPicPr>
        </xdr:nvPicPr>
        <xdr:blipFill>
          <a:blip r:embed="rId27"/>
          <a:stretch/>
        </xdr:blipFill>
        <xdr:spPr bwMode="auto">
          <a:xfrm>
            <a:off x="9841405" y="18462785"/>
            <a:ext cx="739629" cy="1538807"/>
          </a:xfrm>
          <a:prstGeom prst="rect">
            <a:avLst/>
          </a:prstGeom>
        </xdr:spPr>
      </xdr:pic>
      <xdr:pic>
        <xdr:nvPicPr>
          <xdr:cNvPr id="45" name="Рисунок 44" descr="Альянс 01.jpg"/>
          <xdr:cNvPicPr>
            <a:picLocks noChangeAspect="1"/>
          </xdr:cNvPicPr>
        </xdr:nvPicPr>
        <xdr:blipFill>
          <a:blip r:embed="rId28"/>
          <a:stretch/>
        </xdr:blipFill>
        <xdr:spPr bwMode="auto">
          <a:xfrm>
            <a:off x="5762624" y="18467994"/>
            <a:ext cx="733342" cy="1526471"/>
          </a:xfrm>
          <a:prstGeom prst="rect">
            <a:avLst/>
          </a:prstGeom>
        </xdr:spPr>
      </xdr:pic>
      <xdr:pic>
        <xdr:nvPicPr>
          <xdr:cNvPr id="46" name="Рисунок 45" descr="Альянс 02.jpg"/>
          <xdr:cNvPicPr>
            <a:picLocks noChangeAspect="1"/>
          </xdr:cNvPicPr>
        </xdr:nvPicPr>
        <xdr:blipFill>
          <a:blip r:embed="rId29"/>
          <a:stretch/>
        </xdr:blipFill>
        <xdr:spPr bwMode="auto">
          <a:xfrm>
            <a:off x="6591433" y="18469285"/>
            <a:ext cx="727054" cy="1522014"/>
          </a:xfrm>
          <a:prstGeom prst="rect">
            <a:avLst/>
          </a:prstGeom>
        </xdr:spPr>
      </xdr:pic>
      <xdr:pic>
        <xdr:nvPicPr>
          <xdr:cNvPr id="47" name="Рисунок 46" descr="Альянс 03.jpg"/>
          <xdr:cNvPicPr>
            <a:picLocks noChangeAspect="1"/>
          </xdr:cNvPicPr>
        </xdr:nvPicPr>
        <xdr:blipFill>
          <a:blip r:embed="rId30"/>
          <a:stretch/>
        </xdr:blipFill>
        <xdr:spPr bwMode="auto">
          <a:xfrm>
            <a:off x="7386728" y="18480307"/>
            <a:ext cx="729172" cy="1518643"/>
          </a:xfrm>
          <a:prstGeom prst="rect">
            <a:avLst/>
          </a:prstGeom>
        </xdr:spPr>
      </xdr:pic>
      <xdr:pic>
        <xdr:nvPicPr>
          <xdr:cNvPr id="48" name="Рисунок 47" descr="Альянс 04.jpg"/>
          <xdr:cNvPicPr>
            <a:picLocks noChangeAspect="1"/>
          </xdr:cNvPicPr>
        </xdr:nvPicPr>
        <xdr:blipFill>
          <a:blip r:embed="rId31"/>
          <a:stretch/>
        </xdr:blipFill>
        <xdr:spPr bwMode="auto">
          <a:xfrm>
            <a:off x="8203720" y="18480226"/>
            <a:ext cx="731290" cy="1522137"/>
          </a:xfrm>
          <a:prstGeom prst="rect">
            <a:avLst/>
          </a:prstGeom>
        </xdr:spPr>
      </xdr:pic>
      <xdr:pic>
        <xdr:nvPicPr>
          <xdr:cNvPr id="49" name="Рисунок 48" descr="Альянс 05.jpg"/>
          <xdr:cNvPicPr>
            <a:picLocks noChangeAspect="1"/>
          </xdr:cNvPicPr>
        </xdr:nvPicPr>
        <xdr:blipFill>
          <a:blip r:embed="rId32"/>
          <a:stretch/>
        </xdr:blipFill>
        <xdr:spPr bwMode="auto">
          <a:xfrm>
            <a:off x="9030237" y="18454894"/>
            <a:ext cx="733408" cy="1530572"/>
          </a:xfrm>
          <a:prstGeom prst="rect">
            <a:avLst/>
          </a:prstGeom>
        </xdr:spPr>
      </xdr:pic>
      <xdr:pic>
        <xdr:nvPicPr>
          <xdr:cNvPr id="50" name="Рисунок 49" descr="Альянс4.jpg"/>
          <xdr:cNvPicPr>
            <a:picLocks noChangeAspect="1"/>
          </xdr:cNvPicPr>
        </xdr:nvPicPr>
        <xdr:blipFill>
          <a:blip r:embed="rId33"/>
          <a:srcRect l="35945" t="15937" r="31444" b="35853"/>
          <a:stretch/>
        </xdr:blipFill>
        <xdr:spPr bwMode="auto">
          <a:xfrm>
            <a:off x="5703770" y="20105774"/>
            <a:ext cx="821131" cy="1601700"/>
          </a:xfrm>
          <a:prstGeom prst="rect">
            <a:avLst/>
          </a:prstGeom>
        </xdr:spPr>
      </xdr:pic>
      <xdr:pic>
        <xdr:nvPicPr>
          <xdr:cNvPr id="51" name="Рисунок 50" descr="18.jpg"/>
          <xdr:cNvPicPr>
            <a:picLocks noChangeAspect="1"/>
          </xdr:cNvPicPr>
        </xdr:nvPicPr>
        <xdr:blipFill>
          <a:blip r:embed="rId34"/>
          <a:srcRect l="52030" t="15007" r="13807" b="34045"/>
          <a:stretch/>
        </xdr:blipFill>
        <xdr:spPr bwMode="auto">
          <a:xfrm>
            <a:off x="7346436" y="20087773"/>
            <a:ext cx="845064" cy="1638752"/>
          </a:xfrm>
          <a:prstGeom prst="rect">
            <a:avLst/>
          </a:prstGeom>
        </xdr:spPr>
      </xdr:pic>
      <xdr:pic>
        <xdr:nvPicPr>
          <xdr:cNvPr id="52" name="Рисунок 51" descr="18.jpg"/>
          <xdr:cNvPicPr>
            <a:picLocks noChangeAspect="1"/>
          </xdr:cNvPicPr>
        </xdr:nvPicPr>
        <xdr:blipFill>
          <a:blip r:embed="rId34"/>
          <a:srcRect l="10429" t="15599" r="55960" b="34637"/>
          <a:stretch/>
        </xdr:blipFill>
        <xdr:spPr bwMode="auto">
          <a:xfrm>
            <a:off x="6543683" y="20107275"/>
            <a:ext cx="800092" cy="1619250"/>
          </a:xfrm>
          <a:prstGeom prst="rect">
            <a:avLst/>
          </a:prstGeom>
        </xdr:spPr>
      </xdr:pic>
      <xdr:pic>
        <xdr:nvPicPr>
          <xdr:cNvPr id="53" name="Рисунок 52" descr="17.jpg"/>
          <xdr:cNvPicPr>
            <a:picLocks noChangeAspect="1"/>
          </xdr:cNvPicPr>
        </xdr:nvPicPr>
        <xdr:blipFill>
          <a:blip r:embed="rId35"/>
          <a:srcRect l="15496" t="15779" r="52283" b="34854"/>
          <a:stretch/>
        </xdr:blipFill>
        <xdr:spPr bwMode="auto">
          <a:xfrm>
            <a:off x="10648951" y="18413203"/>
            <a:ext cx="790574" cy="1598822"/>
          </a:xfrm>
          <a:prstGeom prst="rect">
            <a:avLst/>
          </a:prstGeom>
        </xdr:spPr>
      </xdr:pic>
      <xdr:pic>
        <xdr:nvPicPr>
          <xdr:cNvPr id="54" name="Рисунок 53" descr="6-7 Альянс1.JPG"/>
          <xdr:cNvPicPr>
            <a:picLocks noChangeAspect="1"/>
          </xdr:cNvPicPr>
        </xdr:nvPicPr>
        <xdr:blipFill>
          <a:blip r:embed="rId36"/>
          <a:srcRect l="26431" t="16068" r="57554" b="36371"/>
          <a:stretch/>
        </xdr:blipFill>
        <xdr:spPr bwMode="auto">
          <a:xfrm>
            <a:off x="8191500" y="20124848"/>
            <a:ext cx="759049" cy="1573101"/>
          </a:xfrm>
          <a:prstGeom prst="rect">
            <a:avLst/>
          </a:prstGeom>
        </xdr:spPr>
      </xdr:pic>
      <xdr:pic>
        <xdr:nvPicPr>
          <xdr:cNvPr id="55" name="Рисунок 54" descr="8-9 Альянс2.JPG"/>
          <xdr:cNvPicPr>
            <a:picLocks noChangeAspect="1"/>
          </xdr:cNvPicPr>
        </xdr:nvPicPr>
        <xdr:blipFill>
          <a:blip r:embed="rId37"/>
          <a:srcRect l="26460" t="16277" r="57524" b="36496"/>
          <a:stretch/>
        </xdr:blipFill>
        <xdr:spPr bwMode="auto">
          <a:xfrm>
            <a:off x="9810750" y="20135850"/>
            <a:ext cx="759049" cy="1562100"/>
          </a:xfrm>
          <a:prstGeom prst="rect">
            <a:avLst/>
          </a:prstGeom>
        </xdr:spPr>
      </xdr:pic>
      <xdr:pic>
        <xdr:nvPicPr>
          <xdr:cNvPr id="56" name="Рисунок 55" descr="6-7 Альянс1.JPG"/>
          <xdr:cNvPicPr>
            <a:picLocks noChangeAspect="1"/>
          </xdr:cNvPicPr>
        </xdr:nvPicPr>
        <xdr:blipFill>
          <a:blip r:embed="rId36"/>
          <a:srcRect l="57650" t="16236" r="26567" b="36205"/>
          <a:stretch/>
        </xdr:blipFill>
        <xdr:spPr bwMode="auto">
          <a:xfrm>
            <a:off x="9010650" y="20134373"/>
            <a:ext cx="748048" cy="1573101"/>
          </a:xfrm>
          <a:prstGeom prst="rect">
            <a:avLst/>
          </a:prstGeom>
        </xdr:spPr>
      </xdr:pic>
    </xdr:grpSp>
    <xdr:clientData/>
  </xdr:twoCellAnchor>
  <xdr:twoCellAnchor editAs="twoCell">
    <xdr:from>
      <xdr:col>7</xdr:col>
      <xdr:colOff>114299</xdr:colOff>
      <xdr:row>73</xdr:row>
      <xdr:rowOff>68035</xdr:rowOff>
    </xdr:from>
    <xdr:to>
      <xdr:col>18</xdr:col>
      <xdr:colOff>104775</xdr:colOff>
      <xdr:row>79</xdr:row>
      <xdr:rowOff>47625</xdr:rowOff>
    </xdr:to>
    <xdr:grpSp>
      <xdr:nvGrpSpPr>
        <xdr:cNvPr id="0" name=""/>
        <xdr:cNvGrpSpPr/>
      </xdr:nvGrpSpPr>
      <xdr:grpSpPr bwMode="auto">
        <a:xfrm>
          <a:off x="5724524" y="21023035"/>
          <a:ext cx="6981826" cy="1770290"/>
          <a:chOff x="5419724" y="17651185"/>
          <a:chExt cx="6981826" cy="1770290"/>
        </a:xfrm>
      </xdr:grpSpPr>
      <xdr:pic>
        <xdr:nvPicPr>
          <xdr:cNvPr id="58" name="Рисунок 57" descr="16-17 Геометрия2.JPG"/>
          <xdr:cNvPicPr>
            <a:picLocks noChangeAspect="1"/>
          </xdr:cNvPicPr>
        </xdr:nvPicPr>
        <xdr:blipFill>
          <a:blip r:embed="rId38"/>
          <a:srcRect l="26103" t="16277" r="57147" b="36346"/>
          <a:stretch/>
        </xdr:blipFill>
        <xdr:spPr bwMode="auto">
          <a:xfrm>
            <a:off x="11506200" y="17651185"/>
            <a:ext cx="895350" cy="1767444"/>
          </a:xfrm>
          <a:prstGeom prst="rect">
            <a:avLst/>
          </a:prstGeom>
        </xdr:spPr>
      </xdr:pic>
      <xdr:pic>
        <xdr:nvPicPr>
          <xdr:cNvPr id="59" name="Рисунок 58" descr="16-17 Геометрия2.JPG"/>
          <xdr:cNvPicPr>
            <a:picLocks noChangeAspect="1"/>
          </xdr:cNvPicPr>
        </xdr:nvPicPr>
        <xdr:blipFill>
          <a:blip r:embed="rId39"/>
          <a:srcRect l="5003" t="16277" r="77921" b="36346"/>
          <a:stretch/>
        </xdr:blipFill>
        <xdr:spPr bwMode="auto">
          <a:xfrm>
            <a:off x="10620375" y="17667164"/>
            <a:ext cx="901090" cy="1744785"/>
          </a:xfrm>
          <a:prstGeom prst="rect">
            <a:avLst/>
          </a:prstGeom>
        </xdr:spPr>
      </xdr:pic>
      <xdr:grpSp>
        <xdr:nvGrpSpPr>
          <xdr:cNvPr id="60" name=""/>
          <xdr:cNvGrpSpPr/>
        </xdr:nvGrpSpPr>
        <xdr:grpSpPr bwMode="auto">
          <a:xfrm>
            <a:off x="5419724" y="17659350"/>
            <a:ext cx="5210175" cy="1762125"/>
            <a:chOff x="6191250" y="17716500"/>
            <a:chExt cx="7067550" cy="2409825"/>
          </a:xfrm>
        </xdr:grpSpPr>
        <xdr:pic>
          <xdr:nvPicPr>
            <xdr:cNvPr id="61" name="Рисунок 60" descr="12-13 Геометрия.JPG"/>
            <xdr:cNvPicPr>
              <a:picLocks noChangeAspect="1"/>
            </xdr:cNvPicPr>
          </xdr:nvPicPr>
          <xdr:blipFill>
            <a:blip r:embed="rId40"/>
            <a:srcRect l="78236" t="16119" r="5003" b="36208"/>
            <a:stretch/>
          </xdr:blipFill>
          <xdr:spPr bwMode="auto">
            <a:xfrm>
              <a:off x="7334250" y="17745075"/>
              <a:ext cx="1199577" cy="2381250"/>
            </a:xfrm>
            <a:prstGeom prst="rect">
              <a:avLst/>
            </a:prstGeom>
          </xdr:spPr>
        </xdr:pic>
        <xdr:pic>
          <xdr:nvPicPr>
            <xdr:cNvPr id="62" name="Рисунок 61" descr="14-15 Геометрия1.JPG"/>
            <xdr:cNvPicPr>
              <a:picLocks noChangeAspect="1"/>
            </xdr:cNvPicPr>
          </xdr:nvPicPr>
          <xdr:blipFill>
            <a:blip r:embed="rId41"/>
            <a:srcRect l="5273" t="16004" r="78408" b="36471"/>
            <a:stretch/>
          </xdr:blipFill>
          <xdr:spPr bwMode="auto">
            <a:xfrm>
              <a:off x="8515350" y="17745075"/>
              <a:ext cx="1171575" cy="2381250"/>
            </a:xfrm>
            <a:prstGeom prst="rect">
              <a:avLst/>
            </a:prstGeom>
          </xdr:spPr>
        </xdr:pic>
        <xdr:pic>
          <xdr:nvPicPr>
            <xdr:cNvPr id="63" name="Рисунок 62" descr="14-15 Геометрия1.JPG"/>
            <xdr:cNvPicPr>
              <a:picLocks noChangeAspect="1"/>
            </xdr:cNvPicPr>
          </xdr:nvPicPr>
          <xdr:blipFill>
            <a:blip r:embed="rId41"/>
            <a:srcRect l="25970" t="15814" r="57181" b="36471"/>
            <a:stretch/>
          </xdr:blipFill>
          <xdr:spPr bwMode="auto">
            <a:xfrm>
              <a:off x="9696450" y="17716500"/>
              <a:ext cx="1209675" cy="2390775"/>
            </a:xfrm>
            <a:prstGeom prst="rect">
              <a:avLst/>
            </a:prstGeom>
          </xdr:spPr>
        </xdr:pic>
        <xdr:pic>
          <xdr:nvPicPr>
            <xdr:cNvPr id="64" name="Рисунок 63" descr="14-15 Геометрия1.JPG"/>
            <xdr:cNvPicPr>
              <a:picLocks noChangeAspect="1"/>
            </xdr:cNvPicPr>
          </xdr:nvPicPr>
          <xdr:blipFill>
            <a:blip r:embed="rId42"/>
            <a:srcRect l="57413" t="15814" r="26269" b="36091"/>
            <a:stretch/>
          </xdr:blipFill>
          <xdr:spPr bwMode="auto">
            <a:xfrm>
              <a:off x="10906125" y="17716500"/>
              <a:ext cx="1171575" cy="2409825"/>
            </a:xfrm>
            <a:prstGeom prst="rect">
              <a:avLst/>
            </a:prstGeom>
          </xdr:spPr>
        </xdr:pic>
        <xdr:pic>
          <xdr:nvPicPr>
            <xdr:cNvPr id="65" name="Рисунок 64" descr="14-15 Геометрия1.JPG"/>
            <xdr:cNvPicPr>
              <a:picLocks noChangeAspect="1"/>
            </xdr:cNvPicPr>
          </xdr:nvPicPr>
          <xdr:blipFill>
            <a:blip r:embed="rId41"/>
            <a:srcRect l="78375" t="16004" r="5174" b="36471"/>
            <a:stretch/>
          </xdr:blipFill>
          <xdr:spPr bwMode="auto">
            <a:xfrm>
              <a:off x="12077700" y="17735550"/>
              <a:ext cx="1181099" cy="2381250"/>
            </a:xfrm>
            <a:prstGeom prst="rect">
              <a:avLst/>
            </a:prstGeom>
          </xdr:spPr>
        </xdr:pic>
        <xdr:pic>
          <xdr:nvPicPr>
            <xdr:cNvPr id="66" name="Рисунок 65" descr="12-13 Геометрия.JPG"/>
            <xdr:cNvPicPr>
              <a:picLocks noChangeAspect="1"/>
            </xdr:cNvPicPr>
          </xdr:nvPicPr>
          <xdr:blipFill>
            <a:blip r:embed="rId40"/>
            <a:srcRect l="57223" t="16119" r="26265" b="36387"/>
            <a:stretch/>
          </xdr:blipFill>
          <xdr:spPr bwMode="auto">
            <a:xfrm>
              <a:off x="6191250" y="17735551"/>
              <a:ext cx="1181673" cy="2372298"/>
            </a:xfrm>
            <a:prstGeom prst="rect">
              <a:avLst/>
            </a:prstGeom>
          </xdr:spPr>
        </xdr:pic>
      </xdr:grpSp>
    </xdr:grpSp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m="http://schemas.openxmlformats.org/officeDocument/2006/math" xmlns:w="http://schemas.openxmlformats.org/wordprocessingml/2006/main">
  <xdr:twoCellAnchor editAs="twoCell">
    <xdr:from>
      <xdr:col>6</xdr:col>
      <xdr:colOff>375132</xdr:colOff>
      <xdr:row>7</xdr:row>
      <xdr:rowOff>104775</xdr:rowOff>
    </xdr:from>
    <xdr:to>
      <xdr:col>8</xdr:col>
      <xdr:colOff>428625</xdr:colOff>
      <xdr:row>12</xdr:row>
      <xdr:rowOff>58210</xdr:rowOff>
    </xdr:to>
    <xdr:grpSp>
      <xdr:nvGrpSpPr>
        <xdr:cNvPr id="0" name=""/>
        <xdr:cNvGrpSpPr/>
      </xdr:nvGrpSpPr>
      <xdr:grpSpPr bwMode="auto">
        <a:xfrm>
          <a:off x="4928082" y="1314450"/>
          <a:ext cx="1558443" cy="1591735"/>
          <a:chOff x="15072207" y="897768"/>
          <a:chExt cx="1705551" cy="1684567"/>
        </a:xfrm>
      </xdr:grpSpPr>
      <xdr:pic>
        <xdr:nvPicPr>
          <xdr:cNvPr id="3" name="Рисунок 2" descr="Альберо МК.jpg"/>
          <xdr:cNvPicPr>
            <a:picLocks noChangeAspect="1"/>
          </xdr:cNvPicPr>
        </xdr:nvPicPr>
        <xdr:blipFill>
          <a:blip r:embed="rId1"/>
          <a:srcRect l="16530" t="14817" r="53344" b="29950"/>
          <a:stretch/>
        </xdr:blipFill>
        <xdr:spPr bwMode="auto">
          <a:xfrm>
            <a:off x="15072207" y="904875"/>
            <a:ext cx="816320" cy="1666876"/>
          </a:xfrm>
          <a:prstGeom prst="rect">
            <a:avLst/>
          </a:prstGeom>
        </xdr:spPr>
      </xdr:pic>
      <xdr:pic>
        <xdr:nvPicPr>
          <xdr:cNvPr id="4" name="Рисунок 3" descr="Альберо МК.jpg"/>
          <xdr:cNvPicPr>
            <a:picLocks noChangeAspect="1"/>
          </xdr:cNvPicPr>
        </xdr:nvPicPr>
        <xdr:blipFill>
          <a:blip r:embed="rId1"/>
          <a:srcRect l="53587" t="14817" r="16551" b="29905"/>
          <a:stretch/>
        </xdr:blipFill>
        <xdr:spPr bwMode="auto">
          <a:xfrm>
            <a:off x="15960461" y="897768"/>
            <a:ext cx="817297" cy="1684567"/>
          </a:xfrm>
          <a:prstGeom prst="rect">
            <a:avLst/>
          </a:prstGeom>
        </xdr:spPr>
      </xdr:pic>
    </xdr:grpSp>
    <xdr:clientData/>
  </xdr:twoCellAnchor>
  <xdr:twoCellAnchor editAs="twoCell">
    <xdr:from>
      <xdr:col>9</xdr:col>
      <xdr:colOff>133352</xdr:colOff>
      <xdr:row>118</xdr:row>
      <xdr:rowOff>77844</xdr:rowOff>
    </xdr:from>
    <xdr:to>
      <xdr:col>14</xdr:col>
      <xdr:colOff>523875</xdr:colOff>
      <xdr:row>130</xdr:row>
      <xdr:rowOff>47625</xdr:rowOff>
    </xdr:to>
    <xdr:grpSp>
      <xdr:nvGrpSpPr>
        <xdr:cNvPr id="0" name=""/>
        <xdr:cNvGrpSpPr/>
      </xdr:nvGrpSpPr>
      <xdr:grpSpPr bwMode="auto">
        <a:xfrm>
          <a:off x="6943726" y="35406069"/>
          <a:ext cx="3438523" cy="3322581"/>
          <a:chOff x="17049750" y="26364598"/>
          <a:chExt cx="4045968" cy="3947647"/>
        </a:xfrm>
      </xdr:grpSpPr>
      <xdr:pic>
        <xdr:nvPicPr>
          <xdr:cNvPr id="6" name="Рисунок 5" descr="Гамма1.jpg"/>
          <xdr:cNvPicPr>
            <a:picLocks noChangeAspect="1"/>
          </xdr:cNvPicPr>
        </xdr:nvPicPr>
        <xdr:blipFill>
          <a:blip r:embed="rId2"/>
          <a:srcRect l="51886" t="15752" r="15096" b="36318"/>
          <a:stretch/>
        </xdr:blipFill>
        <xdr:spPr bwMode="auto">
          <a:xfrm>
            <a:off x="18082873" y="26374432"/>
            <a:ext cx="988590" cy="1975790"/>
          </a:xfrm>
          <a:prstGeom prst="rect">
            <a:avLst/>
          </a:prstGeom>
        </xdr:spPr>
      </xdr:pic>
      <xdr:pic>
        <xdr:nvPicPr>
          <xdr:cNvPr id="7" name="Рисунок 6" descr="Гамма2.jpg"/>
          <xdr:cNvPicPr>
            <a:picLocks noChangeAspect="1"/>
          </xdr:cNvPicPr>
        </xdr:nvPicPr>
        <xdr:blipFill>
          <a:blip r:embed="rId3"/>
          <a:srcRect l="55109" t="16117" r="12186" b="36097"/>
          <a:stretch/>
        </xdr:blipFill>
        <xdr:spPr bwMode="auto">
          <a:xfrm>
            <a:off x="20104766" y="26364598"/>
            <a:ext cx="990952" cy="1990382"/>
          </a:xfrm>
          <a:prstGeom prst="rect">
            <a:avLst/>
          </a:prstGeom>
        </xdr:spPr>
      </xdr:pic>
      <xdr:pic>
        <xdr:nvPicPr>
          <xdr:cNvPr id="8" name="Рисунок 7" descr="Гамма3.jpg"/>
          <xdr:cNvPicPr>
            <a:picLocks noChangeAspect="1"/>
          </xdr:cNvPicPr>
        </xdr:nvPicPr>
        <xdr:blipFill>
          <a:blip r:embed="rId4"/>
          <a:srcRect l="10221" t="15950" r="57075" b="36040"/>
          <a:stretch/>
        </xdr:blipFill>
        <xdr:spPr bwMode="auto">
          <a:xfrm>
            <a:off x="17051229" y="28307752"/>
            <a:ext cx="994346" cy="1972560"/>
          </a:xfrm>
          <a:prstGeom prst="rect">
            <a:avLst/>
          </a:prstGeom>
        </xdr:spPr>
      </xdr:pic>
      <xdr:pic>
        <xdr:nvPicPr>
          <xdr:cNvPr id="9" name="Рисунок 8" descr="Гамма4.jpg"/>
          <xdr:cNvPicPr>
            <a:picLocks noChangeAspect="1"/>
          </xdr:cNvPicPr>
        </xdr:nvPicPr>
        <xdr:blipFill>
          <a:blip r:embed="rId5"/>
          <a:srcRect l="34513" t="16007" r="33412" b="35758"/>
          <a:stretch/>
        </xdr:blipFill>
        <xdr:spPr bwMode="auto">
          <a:xfrm>
            <a:off x="19101028" y="28357320"/>
            <a:ext cx="976948" cy="1954925"/>
          </a:xfrm>
          <a:prstGeom prst="rect">
            <a:avLst/>
          </a:prstGeom>
        </xdr:spPr>
      </xdr:pic>
      <xdr:pic>
        <xdr:nvPicPr>
          <xdr:cNvPr id="10" name="Рисунок 9" descr="Гамма1.jpg"/>
          <xdr:cNvPicPr>
            <a:picLocks noChangeAspect="1"/>
          </xdr:cNvPicPr>
        </xdr:nvPicPr>
        <xdr:blipFill>
          <a:blip r:embed="rId6"/>
          <a:srcRect l="10132" t="16077" r="57269" b="36164"/>
          <a:stretch/>
        </xdr:blipFill>
        <xdr:spPr bwMode="auto">
          <a:xfrm>
            <a:off x="17049750" y="26404198"/>
            <a:ext cx="975408" cy="1967316"/>
          </a:xfrm>
          <a:prstGeom prst="rect">
            <a:avLst/>
          </a:prstGeom>
        </xdr:spPr>
      </xdr:pic>
      <xdr:pic>
        <xdr:nvPicPr>
          <xdr:cNvPr id="11" name="Рисунок 10" descr="Гамма2.jpg"/>
          <xdr:cNvPicPr>
            <a:picLocks noChangeAspect="1"/>
          </xdr:cNvPicPr>
        </xdr:nvPicPr>
        <xdr:blipFill>
          <a:blip r:embed="rId7"/>
          <a:srcRect l="13932" t="16027" r="53909" b="35819"/>
          <a:stretch/>
        </xdr:blipFill>
        <xdr:spPr bwMode="auto">
          <a:xfrm>
            <a:off x="19121194" y="26375003"/>
            <a:ext cx="968818" cy="1994266"/>
          </a:xfrm>
          <a:prstGeom prst="rect">
            <a:avLst/>
          </a:prstGeom>
        </xdr:spPr>
      </xdr:pic>
      <xdr:pic>
        <xdr:nvPicPr>
          <xdr:cNvPr id="12" name="Рисунок 11" descr="Гамма3.jpg"/>
          <xdr:cNvPicPr>
            <a:picLocks noChangeAspect="1"/>
          </xdr:cNvPicPr>
        </xdr:nvPicPr>
        <xdr:blipFill>
          <a:blip r:embed="rId8"/>
          <a:srcRect l="52093" t="16067" r="15528" b="36095"/>
          <a:stretch/>
        </xdr:blipFill>
        <xdr:spPr bwMode="auto">
          <a:xfrm>
            <a:off x="18094517" y="28340110"/>
            <a:ext cx="974241" cy="1929556"/>
          </a:xfrm>
          <a:prstGeom prst="rect">
            <a:avLst/>
          </a:prstGeom>
        </xdr:spPr>
      </xdr:pic>
    </xdr:grpSp>
    <xdr:clientData/>
  </xdr:twoCellAnchor>
  <xdr:twoCellAnchor editAs="oneCell">
    <xdr:from>
      <xdr:col>6</xdr:col>
      <xdr:colOff>353482</xdr:colOff>
      <xdr:row>13</xdr:row>
      <xdr:rowOff>139700</xdr:rowOff>
    </xdr:from>
    <xdr:to>
      <xdr:col>7</xdr:col>
      <xdr:colOff>384629</xdr:colOff>
      <xdr:row>18</xdr:row>
      <xdr:rowOff>111125</xdr:rowOff>
    </xdr:to>
    <xdr:pic>
      <xdr:nvPicPr>
        <xdr:cNvPr id="13" name="Рисунок 12" descr="Ретро.jpg"/>
        <xdr:cNvPicPr>
          <a:picLocks noChangeAspect="1"/>
        </xdr:cNvPicPr>
      </xdr:nvPicPr>
      <xdr:blipFill>
        <a:blip r:embed="rId9"/>
        <a:srcRect l="51888" t="14486" r="15408" b="37279"/>
        <a:stretch/>
      </xdr:blipFill>
      <xdr:spPr bwMode="auto">
        <a:xfrm>
          <a:off x="4906433" y="3178175"/>
          <a:ext cx="783620" cy="1609724"/>
        </a:xfrm>
        <a:prstGeom prst="rect">
          <a:avLst/>
        </a:prstGeom>
      </xdr:spPr>
    </xdr:pic>
    <xdr:clientData/>
  </xdr:twoCellAnchor>
  <xdr:twoCellAnchor editAs="twoCell">
    <xdr:from>
      <xdr:col>6</xdr:col>
      <xdr:colOff>257175</xdr:colOff>
      <xdr:row>19</xdr:row>
      <xdr:rowOff>19050</xdr:rowOff>
    </xdr:from>
    <xdr:to>
      <xdr:col>11</xdr:col>
      <xdr:colOff>405906</xdr:colOff>
      <xdr:row>25</xdr:row>
      <xdr:rowOff>0</xdr:rowOff>
    </xdr:to>
    <xdr:grpSp>
      <xdr:nvGrpSpPr>
        <xdr:cNvPr id="0" name=""/>
        <xdr:cNvGrpSpPr/>
      </xdr:nvGrpSpPr>
      <xdr:grpSpPr bwMode="auto">
        <a:xfrm>
          <a:off x="4810125" y="4886325"/>
          <a:ext cx="3625356" cy="1809750"/>
          <a:chOff x="12068176" y="4857750"/>
          <a:chExt cx="3730130" cy="1857375"/>
        </a:xfrm>
      </xdr:grpSpPr>
      <xdr:pic>
        <xdr:nvPicPr>
          <xdr:cNvPr id="15" name="Рисунок 14" descr="21.jpg"/>
          <xdr:cNvPicPr>
            <a:picLocks noChangeAspect="1"/>
          </xdr:cNvPicPr>
        </xdr:nvPicPr>
        <xdr:blipFill>
          <a:blip r:embed="rId10"/>
          <a:srcRect l="12618" t="14818" r="50428" b="32366"/>
          <a:stretch/>
        </xdr:blipFill>
        <xdr:spPr bwMode="auto">
          <a:xfrm>
            <a:off x="12068176" y="4867274"/>
            <a:ext cx="921974" cy="1838325"/>
          </a:xfrm>
          <a:prstGeom prst="rect">
            <a:avLst/>
          </a:prstGeom>
        </xdr:spPr>
      </xdr:pic>
      <xdr:pic>
        <xdr:nvPicPr>
          <xdr:cNvPr id="16" name="Рисунок 15" descr="22.jpg"/>
          <xdr:cNvPicPr>
            <a:picLocks noChangeAspect="1"/>
          </xdr:cNvPicPr>
        </xdr:nvPicPr>
        <xdr:blipFill>
          <a:blip r:embed="rId11"/>
          <a:srcRect l="8845" t="14859" r="54652" b="32325"/>
          <a:stretch/>
        </xdr:blipFill>
        <xdr:spPr bwMode="auto">
          <a:xfrm>
            <a:off x="13963651" y="4876800"/>
            <a:ext cx="910730" cy="1838325"/>
          </a:xfrm>
          <a:prstGeom prst="rect">
            <a:avLst/>
          </a:prstGeom>
        </xdr:spPr>
      </xdr:pic>
      <xdr:pic>
        <xdr:nvPicPr>
          <xdr:cNvPr id="17" name="Рисунок 16" descr="21.jpg"/>
          <xdr:cNvPicPr>
            <a:picLocks noChangeAspect="1"/>
          </xdr:cNvPicPr>
        </xdr:nvPicPr>
        <xdr:blipFill>
          <a:blip r:embed="rId10"/>
          <a:srcRect l="54530" t="14657" r="7840" b="32527"/>
          <a:stretch/>
        </xdr:blipFill>
        <xdr:spPr bwMode="auto">
          <a:xfrm>
            <a:off x="13011151" y="4857750"/>
            <a:ext cx="938839" cy="1838325"/>
          </a:xfrm>
          <a:prstGeom prst="rect">
            <a:avLst/>
          </a:prstGeom>
        </xdr:spPr>
      </xdr:pic>
      <xdr:pic>
        <xdr:nvPicPr>
          <xdr:cNvPr id="18" name="Рисунок 17" descr="22.jpg"/>
          <xdr:cNvPicPr>
            <a:picLocks noChangeAspect="1"/>
          </xdr:cNvPicPr>
        </xdr:nvPicPr>
        <xdr:blipFill>
          <a:blip r:embed="rId11"/>
          <a:srcRect l="50756" t="14698" r="12741" b="32488"/>
          <a:stretch/>
        </xdr:blipFill>
        <xdr:spPr bwMode="auto">
          <a:xfrm>
            <a:off x="14887576" y="4867274"/>
            <a:ext cx="910730" cy="1838325"/>
          </a:xfrm>
          <a:prstGeom prst="rect">
            <a:avLst/>
          </a:prstGeom>
        </xdr:spPr>
      </xdr:pic>
    </xdr:grpSp>
    <xdr:clientData/>
  </xdr:twoCellAnchor>
  <xdr:twoCellAnchor editAs="twoCell">
    <xdr:from>
      <xdr:col>6</xdr:col>
      <xdr:colOff>352426</xdr:colOff>
      <xdr:row>39</xdr:row>
      <xdr:rowOff>1</xdr:rowOff>
    </xdr:from>
    <xdr:to>
      <xdr:col>10</xdr:col>
      <xdr:colOff>47005</xdr:colOff>
      <xdr:row>43</xdr:row>
      <xdr:rowOff>257175</xdr:rowOff>
    </xdr:to>
    <xdr:grpSp>
      <xdr:nvGrpSpPr>
        <xdr:cNvPr id="0" name=""/>
        <xdr:cNvGrpSpPr/>
      </xdr:nvGrpSpPr>
      <xdr:grpSpPr bwMode="auto">
        <a:xfrm>
          <a:off x="4905375" y="11249026"/>
          <a:ext cx="2561604" cy="1704974"/>
          <a:chOff x="15198673" y="7915275"/>
          <a:chExt cx="2393381" cy="1619249"/>
        </a:xfrm>
      </xdr:grpSpPr>
      <xdr:pic>
        <xdr:nvPicPr>
          <xdr:cNvPr id="20" name="Рисунок 19" descr="Поларис.jpg"/>
          <xdr:cNvPicPr>
            <a:picLocks noChangeAspect="1"/>
          </xdr:cNvPicPr>
        </xdr:nvPicPr>
        <xdr:blipFill>
          <a:blip r:embed="rId12"/>
          <a:stretch/>
        </xdr:blipFill>
        <xdr:spPr bwMode="auto">
          <a:xfrm flipH="1">
            <a:off x="15198673" y="7985654"/>
            <a:ext cx="702786" cy="1495425"/>
          </a:xfrm>
          <a:prstGeom prst="rect">
            <a:avLst/>
          </a:prstGeom>
        </xdr:spPr>
      </xdr:pic>
      <xdr:pic>
        <xdr:nvPicPr>
          <xdr:cNvPr id="21" name="Рисунок 20" descr="Поларис..jpg"/>
          <xdr:cNvPicPr>
            <a:picLocks noChangeAspect="1"/>
          </xdr:cNvPicPr>
        </xdr:nvPicPr>
        <xdr:blipFill>
          <a:blip r:embed="rId13"/>
          <a:stretch/>
        </xdr:blipFill>
        <xdr:spPr bwMode="auto">
          <a:xfrm>
            <a:off x="16010467" y="7982283"/>
            <a:ext cx="705909" cy="1509378"/>
          </a:xfrm>
          <a:prstGeom prst="rect">
            <a:avLst/>
          </a:prstGeom>
        </xdr:spPr>
      </xdr:pic>
      <xdr:pic>
        <xdr:nvPicPr>
          <xdr:cNvPr id="22" name="Рисунок 21" descr="27.jpg"/>
          <xdr:cNvPicPr>
            <a:picLocks noChangeAspect="1"/>
          </xdr:cNvPicPr>
        </xdr:nvPicPr>
        <xdr:blipFill>
          <a:blip r:embed="rId14"/>
          <a:srcRect l="14605" t="15329" r="51143" b="34944"/>
          <a:stretch/>
        </xdr:blipFill>
        <xdr:spPr bwMode="auto">
          <a:xfrm>
            <a:off x="16792575" y="7915275"/>
            <a:ext cx="799479" cy="1619249"/>
          </a:xfrm>
          <a:prstGeom prst="rect">
            <a:avLst/>
          </a:prstGeom>
        </xdr:spPr>
      </xdr:pic>
    </xdr:grpSp>
    <xdr:clientData/>
  </xdr:twoCellAnchor>
  <xdr:twoCellAnchor editAs="twoCell">
    <xdr:from>
      <xdr:col>8</xdr:col>
      <xdr:colOff>152401</xdr:colOff>
      <xdr:row>93</xdr:row>
      <xdr:rowOff>219074</xdr:rowOff>
    </xdr:from>
    <xdr:to>
      <xdr:col>12</xdr:col>
      <xdr:colOff>353615</xdr:colOff>
      <xdr:row>99</xdr:row>
      <xdr:rowOff>152399</xdr:rowOff>
    </xdr:to>
    <xdr:grpSp>
      <xdr:nvGrpSpPr>
        <xdr:cNvPr id="0" name=""/>
        <xdr:cNvGrpSpPr/>
      </xdr:nvGrpSpPr>
      <xdr:grpSpPr bwMode="auto">
        <a:xfrm>
          <a:off x="6210301" y="27765374"/>
          <a:ext cx="2782489" cy="1876425"/>
          <a:chOff x="15325726" y="14458949"/>
          <a:chExt cx="2782490" cy="1876425"/>
        </a:xfrm>
      </xdr:grpSpPr>
      <xdr:pic>
        <xdr:nvPicPr>
          <xdr:cNvPr id="24" name="Рисунок 23" descr="8-9 Гамма.JPG"/>
          <xdr:cNvPicPr>
            <a:picLocks noChangeAspect="1"/>
          </xdr:cNvPicPr>
        </xdr:nvPicPr>
        <xdr:blipFill>
          <a:blip r:embed="rId15"/>
          <a:srcRect l="35917" t="53582" r="54304" b="18394"/>
          <a:stretch/>
        </xdr:blipFill>
        <xdr:spPr bwMode="auto">
          <a:xfrm>
            <a:off x="17192626" y="14478000"/>
            <a:ext cx="915590" cy="1787240"/>
          </a:xfrm>
          <a:prstGeom prst="rect">
            <a:avLst/>
          </a:prstGeom>
        </xdr:spPr>
      </xdr:pic>
      <xdr:grpSp>
        <xdr:nvGrpSpPr>
          <xdr:cNvPr id="25" name=""/>
          <xdr:cNvGrpSpPr/>
        </xdr:nvGrpSpPr>
        <xdr:grpSpPr bwMode="auto">
          <a:xfrm>
            <a:off x="15325726" y="14458949"/>
            <a:ext cx="1838324" cy="1876425"/>
            <a:chOff x="10429875" y="14001750"/>
            <a:chExt cx="3324225" cy="3371850"/>
          </a:xfrm>
        </xdr:grpSpPr>
        <xdr:pic>
          <xdr:nvPicPr>
            <xdr:cNvPr id="26" name="Рисунок 25" descr="29.jpg"/>
            <xdr:cNvPicPr>
              <a:picLocks noChangeAspect="1"/>
            </xdr:cNvPicPr>
          </xdr:nvPicPr>
          <xdr:blipFill>
            <a:blip r:embed="rId16"/>
            <a:srcRect l="55340" t="15246" r="9604" b="34924"/>
            <a:stretch/>
          </xdr:blipFill>
          <xdr:spPr bwMode="auto">
            <a:xfrm>
              <a:off x="12058650" y="14001750"/>
              <a:ext cx="1695450" cy="3362324"/>
            </a:xfrm>
            <a:prstGeom prst="rect">
              <a:avLst/>
            </a:prstGeom>
          </xdr:spPr>
        </xdr:pic>
        <xdr:pic>
          <xdr:nvPicPr>
            <xdr:cNvPr id="27" name="Рисунок 26" descr="29.jpg"/>
            <xdr:cNvPicPr>
              <a:picLocks noChangeAspect="1"/>
            </xdr:cNvPicPr>
          </xdr:nvPicPr>
          <xdr:blipFill>
            <a:blip r:embed="rId17"/>
            <a:srcRect l="13786" t="15669" r="51159" b="34924"/>
            <a:stretch/>
          </xdr:blipFill>
          <xdr:spPr bwMode="auto">
            <a:xfrm>
              <a:off x="10429875" y="14039850"/>
              <a:ext cx="1695450" cy="3333750"/>
            </a:xfrm>
            <a:prstGeom prst="rect">
              <a:avLst/>
            </a:prstGeom>
          </xdr:spPr>
        </xdr:pic>
      </xdr:grpSp>
    </xdr:grpSp>
    <xdr:clientData/>
  </xdr:twoCellAnchor>
  <xdr:twoCellAnchor editAs="twoCell">
    <xdr:from>
      <xdr:col>7</xdr:col>
      <xdr:colOff>85723</xdr:colOff>
      <xdr:row>58</xdr:row>
      <xdr:rowOff>200021</xdr:rowOff>
    </xdr:from>
    <xdr:to>
      <xdr:col>14</xdr:col>
      <xdr:colOff>304800</xdr:colOff>
      <xdr:row>65</xdr:row>
      <xdr:rowOff>47625</xdr:rowOff>
    </xdr:to>
    <xdr:grpSp>
      <xdr:nvGrpSpPr>
        <xdr:cNvPr id="0" name=""/>
        <xdr:cNvGrpSpPr/>
      </xdr:nvGrpSpPr>
      <xdr:grpSpPr bwMode="auto">
        <a:xfrm>
          <a:off x="5391148" y="17449796"/>
          <a:ext cx="4772027" cy="2028829"/>
          <a:chOff x="5524499" y="14149468"/>
          <a:chExt cx="4505326" cy="1924276"/>
        </a:xfrm>
      </xdr:grpSpPr>
      <xdr:pic>
        <xdr:nvPicPr>
          <xdr:cNvPr id="29" name="Рисунок 28" descr="38.jpg"/>
          <xdr:cNvPicPr>
            <a:picLocks noChangeAspect="1"/>
          </xdr:cNvPicPr>
        </xdr:nvPicPr>
        <xdr:blipFill>
          <a:blip r:embed="rId18"/>
          <a:srcRect l="10292" t="15501" r="56097" b="35328"/>
          <a:stretch/>
        </xdr:blipFill>
        <xdr:spPr bwMode="auto">
          <a:xfrm>
            <a:off x="5524499" y="14205521"/>
            <a:ext cx="909823" cy="1856935"/>
          </a:xfrm>
          <a:prstGeom prst="rect">
            <a:avLst/>
          </a:prstGeom>
        </xdr:spPr>
      </xdr:pic>
      <xdr:pic>
        <xdr:nvPicPr>
          <xdr:cNvPr id="30" name="Рисунок 29" descr="39.jpg"/>
          <xdr:cNvPicPr>
            <a:picLocks noChangeAspect="1"/>
          </xdr:cNvPicPr>
        </xdr:nvPicPr>
        <xdr:blipFill>
          <a:blip r:embed="rId19"/>
          <a:srcRect l="13943" t="15353" r="50793" b="34883"/>
          <a:stretch/>
        </xdr:blipFill>
        <xdr:spPr bwMode="auto">
          <a:xfrm>
            <a:off x="7305674" y="14194437"/>
            <a:ext cx="954568" cy="1879307"/>
          </a:xfrm>
          <a:prstGeom prst="rect">
            <a:avLst/>
          </a:prstGeom>
        </xdr:spPr>
      </xdr:pic>
      <xdr:pic>
        <xdr:nvPicPr>
          <xdr:cNvPr id="31" name="Рисунок 30" descr="40.jpg"/>
          <xdr:cNvPicPr>
            <a:picLocks noChangeAspect="1"/>
          </xdr:cNvPicPr>
        </xdr:nvPicPr>
        <xdr:blipFill>
          <a:blip r:embed="rId20"/>
          <a:srcRect l="18420" t="15601" r="46040" b="35819"/>
          <a:stretch/>
        </xdr:blipFill>
        <xdr:spPr bwMode="auto">
          <a:xfrm>
            <a:off x="9067800" y="14197562"/>
            <a:ext cx="962025" cy="1834561"/>
          </a:xfrm>
          <a:prstGeom prst="rect">
            <a:avLst/>
          </a:prstGeom>
        </xdr:spPr>
      </xdr:pic>
      <xdr:pic>
        <xdr:nvPicPr>
          <xdr:cNvPr id="32" name="Рисунок 31" descr="39.jpg"/>
          <xdr:cNvPicPr>
            <a:picLocks noChangeAspect="1"/>
          </xdr:cNvPicPr>
        </xdr:nvPicPr>
        <xdr:blipFill>
          <a:blip r:embed="rId21"/>
          <a:srcRect l="58574" t="14366" r="9192" b="35672"/>
          <a:stretch/>
        </xdr:blipFill>
        <xdr:spPr bwMode="auto">
          <a:xfrm>
            <a:off x="8248649" y="14149468"/>
            <a:ext cx="872535" cy="1886764"/>
          </a:xfrm>
          <a:prstGeom prst="rect">
            <a:avLst/>
          </a:prstGeom>
        </xdr:spPr>
      </xdr:pic>
      <xdr:pic>
        <xdr:nvPicPr>
          <xdr:cNvPr id="33" name="Рисунок 32" descr="38.jpg"/>
          <xdr:cNvPicPr>
            <a:picLocks noChangeAspect="1"/>
          </xdr:cNvPicPr>
        </xdr:nvPicPr>
        <xdr:blipFill>
          <a:blip r:embed="rId18"/>
          <a:srcRect l="50791" t="15501" r="13668" b="35723"/>
          <a:stretch/>
        </xdr:blipFill>
        <xdr:spPr bwMode="auto">
          <a:xfrm>
            <a:off x="6391275" y="14200219"/>
            <a:ext cx="962025" cy="1842019"/>
          </a:xfrm>
          <a:prstGeom prst="rect">
            <a:avLst/>
          </a:prstGeom>
        </xdr:spPr>
      </xdr:pic>
    </xdr:grpSp>
    <xdr:clientData/>
  </xdr:twoCellAnchor>
  <xdr:twoCellAnchor editAs="twoCell">
    <xdr:from>
      <xdr:col>8</xdr:col>
      <xdr:colOff>257174</xdr:colOff>
      <xdr:row>106</xdr:row>
      <xdr:rowOff>76200</xdr:rowOff>
    </xdr:from>
    <xdr:to>
      <xdr:col>14</xdr:col>
      <xdr:colOff>47623</xdr:colOff>
      <xdr:row>111</xdr:row>
      <xdr:rowOff>314326</xdr:rowOff>
    </xdr:to>
    <xdr:grpSp>
      <xdr:nvGrpSpPr>
        <xdr:cNvPr id="0" name=""/>
        <xdr:cNvGrpSpPr/>
      </xdr:nvGrpSpPr>
      <xdr:grpSpPr bwMode="auto">
        <a:xfrm>
          <a:off x="6315074" y="32575500"/>
          <a:ext cx="3590924" cy="1905001"/>
          <a:chOff x="7077075" y="15860673"/>
          <a:chExt cx="4026453" cy="2025933"/>
        </a:xfrm>
      </xdr:grpSpPr>
      <xdr:pic>
        <xdr:nvPicPr>
          <xdr:cNvPr id="35" name="Рисунок 34" descr="Фьюжн1.jpg"/>
          <xdr:cNvPicPr>
            <a:picLocks noChangeAspect="1"/>
          </xdr:cNvPicPr>
        </xdr:nvPicPr>
        <xdr:blipFill>
          <a:blip r:embed="rId22"/>
          <a:srcRect l="10526" t="16078" r="56938" b="36079"/>
          <a:stretch/>
        </xdr:blipFill>
        <xdr:spPr bwMode="auto">
          <a:xfrm>
            <a:off x="7077075" y="15875774"/>
            <a:ext cx="970389" cy="1989667"/>
          </a:xfrm>
          <a:prstGeom prst="rect">
            <a:avLst/>
          </a:prstGeom>
        </xdr:spPr>
      </xdr:pic>
      <xdr:pic>
        <xdr:nvPicPr>
          <xdr:cNvPr id="36" name="Рисунок 35" descr="Фьюжн2.jpg"/>
          <xdr:cNvPicPr>
            <a:picLocks noChangeAspect="1"/>
          </xdr:cNvPicPr>
        </xdr:nvPicPr>
        <xdr:blipFill>
          <a:blip r:embed="rId23"/>
          <a:srcRect l="13302" t="15796" r="52698" b="35687"/>
          <a:stretch/>
        </xdr:blipFill>
        <xdr:spPr bwMode="auto">
          <a:xfrm>
            <a:off x="9083951" y="15860673"/>
            <a:ext cx="1020336" cy="2025933"/>
          </a:xfrm>
          <a:prstGeom prst="rect">
            <a:avLst/>
          </a:prstGeom>
        </xdr:spPr>
      </xdr:pic>
      <xdr:pic>
        <xdr:nvPicPr>
          <xdr:cNvPr id="37" name="Рисунок 36" descr="Фьюжн1.jpg"/>
          <xdr:cNvPicPr>
            <a:picLocks noChangeAspect="1"/>
          </xdr:cNvPicPr>
        </xdr:nvPicPr>
        <xdr:blipFill>
          <a:blip r:embed="rId22"/>
          <a:srcRect l="52153" t="15906" r="15311" b="36251"/>
          <a:stretch/>
        </xdr:blipFill>
        <xdr:spPr bwMode="auto">
          <a:xfrm>
            <a:off x="10133139" y="15875774"/>
            <a:ext cx="970389" cy="1989667"/>
          </a:xfrm>
          <a:prstGeom prst="rect">
            <a:avLst/>
          </a:prstGeom>
        </xdr:spPr>
      </xdr:pic>
      <xdr:pic>
        <xdr:nvPicPr>
          <xdr:cNvPr id="38" name="Рисунок 37" descr="Фьюжн2.jpg"/>
          <xdr:cNvPicPr>
            <a:picLocks noChangeAspect="1"/>
          </xdr:cNvPicPr>
        </xdr:nvPicPr>
        <xdr:blipFill>
          <a:blip r:embed="rId24"/>
          <a:srcRect l="55323" t="16293" r="11902" b="36036"/>
          <a:stretch/>
        </xdr:blipFill>
        <xdr:spPr bwMode="auto">
          <a:xfrm>
            <a:off x="8076328" y="15882909"/>
            <a:ext cx="977524" cy="1982532"/>
          </a:xfrm>
          <a:prstGeom prst="rect">
            <a:avLst/>
          </a:prstGeom>
        </xdr:spPr>
      </xdr:pic>
    </xdr:grpSp>
    <xdr:clientData/>
  </xdr:twoCellAnchor>
  <xdr:twoCellAnchor editAs="twoCell">
    <xdr:from>
      <xdr:col>6</xdr:col>
      <xdr:colOff>314323</xdr:colOff>
      <xdr:row>51</xdr:row>
      <xdr:rowOff>342894</xdr:rowOff>
    </xdr:from>
    <xdr:to>
      <xdr:col>9</xdr:col>
      <xdr:colOff>605802</xdr:colOff>
      <xdr:row>58</xdr:row>
      <xdr:rowOff>114299</xdr:rowOff>
    </xdr:to>
    <xdr:grpSp>
      <xdr:nvGrpSpPr>
        <xdr:cNvPr id="0" name=""/>
        <xdr:cNvGrpSpPr/>
      </xdr:nvGrpSpPr>
      <xdr:grpSpPr bwMode="auto">
        <a:xfrm>
          <a:off x="4867273" y="15592419"/>
          <a:ext cx="2548904" cy="1771655"/>
          <a:chOff x="5353049" y="13858871"/>
          <a:chExt cx="2548903" cy="1771653"/>
        </a:xfrm>
      </xdr:grpSpPr>
      <xdr:pic>
        <xdr:nvPicPr>
          <xdr:cNvPr id="40" name="Рисунок 39" descr="34.jpg"/>
          <xdr:cNvPicPr>
            <a:picLocks noChangeAspect="1"/>
          </xdr:cNvPicPr>
        </xdr:nvPicPr>
        <xdr:blipFill>
          <a:blip r:embed="rId25"/>
          <a:srcRect l="9672" t="15451" r="55615" b="35180"/>
          <a:stretch/>
        </xdr:blipFill>
        <xdr:spPr bwMode="auto">
          <a:xfrm>
            <a:off x="5353049" y="13872933"/>
            <a:ext cx="885826" cy="1757591"/>
          </a:xfrm>
          <a:prstGeom prst="rect">
            <a:avLst/>
          </a:prstGeom>
        </xdr:spPr>
      </xdr:pic>
      <xdr:pic>
        <xdr:nvPicPr>
          <xdr:cNvPr id="41" name="Рисунок 40" descr="34.jpg"/>
          <xdr:cNvPicPr>
            <a:picLocks noChangeAspect="1"/>
          </xdr:cNvPicPr>
        </xdr:nvPicPr>
        <xdr:blipFill>
          <a:blip r:embed="rId25"/>
          <a:srcRect l="51273" t="15254" r="14289" b="34982"/>
          <a:stretch/>
        </xdr:blipFill>
        <xdr:spPr bwMode="auto">
          <a:xfrm>
            <a:off x="6197524" y="13858871"/>
            <a:ext cx="878796" cy="1771653"/>
          </a:xfrm>
          <a:prstGeom prst="rect">
            <a:avLst/>
          </a:prstGeom>
        </xdr:spPr>
      </xdr:pic>
      <xdr:pic>
        <xdr:nvPicPr>
          <xdr:cNvPr id="42" name="Рисунок 41" descr="10-11 Экстеншн 03.jpg"/>
          <xdr:cNvPicPr>
            <a:picLocks noChangeAspect="1"/>
          </xdr:cNvPicPr>
        </xdr:nvPicPr>
        <xdr:blipFill>
          <a:blip r:embed="rId26"/>
          <a:srcRect l="12878" t="17185" r="64601" b="14840"/>
          <a:stretch/>
        </xdr:blipFill>
        <xdr:spPr bwMode="auto">
          <a:xfrm>
            <a:off x="7115176" y="13925550"/>
            <a:ext cx="786776" cy="1657350"/>
          </a:xfrm>
          <a:prstGeom prst="rect">
            <a:avLst/>
          </a:prstGeom>
        </xdr:spPr>
      </xdr:pic>
    </xdr:grpSp>
    <xdr:clientData/>
  </xdr:twoCellAnchor>
  <xdr:twoCellAnchor editAs="twoCell">
    <xdr:from>
      <xdr:col>7</xdr:col>
      <xdr:colOff>122119</xdr:colOff>
      <xdr:row>80</xdr:row>
      <xdr:rowOff>258553</xdr:rowOff>
    </xdr:from>
    <xdr:to>
      <xdr:col>16</xdr:col>
      <xdr:colOff>428624</xdr:colOff>
      <xdr:row>90</xdr:row>
      <xdr:rowOff>266700</xdr:rowOff>
    </xdr:to>
    <xdr:grpSp>
      <xdr:nvGrpSpPr>
        <xdr:cNvPr id="0" name=""/>
        <xdr:cNvGrpSpPr/>
      </xdr:nvGrpSpPr>
      <xdr:grpSpPr bwMode="auto">
        <a:xfrm>
          <a:off x="5427544" y="23194753"/>
          <a:ext cx="6078655" cy="3503822"/>
          <a:chOff x="5703770" y="18413203"/>
          <a:chExt cx="5735755" cy="3313322"/>
        </a:xfrm>
      </xdr:grpSpPr>
      <xdr:pic>
        <xdr:nvPicPr>
          <xdr:cNvPr id="44" name="Рисунок 43" descr="Альянс 06.jpg"/>
          <xdr:cNvPicPr>
            <a:picLocks noChangeAspect="1"/>
          </xdr:cNvPicPr>
        </xdr:nvPicPr>
        <xdr:blipFill>
          <a:blip r:embed="rId27"/>
          <a:stretch/>
        </xdr:blipFill>
        <xdr:spPr bwMode="auto">
          <a:xfrm>
            <a:off x="9841405" y="18462785"/>
            <a:ext cx="739629" cy="1538807"/>
          </a:xfrm>
          <a:prstGeom prst="rect">
            <a:avLst/>
          </a:prstGeom>
        </xdr:spPr>
      </xdr:pic>
      <xdr:pic>
        <xdr:nvPicPr>
          <xdr:cNvPr id="45" name="Рисунок 44" descr="Альянс 01.jpg"/>
          <xdr:cNvPicPr>
            <a:picLocks noChangeAspect="1"/>
          </xdr:cNvPicPr>
        </xdr:nvPicPr>
        <xdr:blipFill>
          <a:blip r:embed="rId28"/>
          <a:stretch/>
        </xdr:blipFill>
        <xdr:spPr bwMode="auto">
          <a:xfrm>
            <a:off x="5762624" y="18467994"/>
            <a:ext cx="733342" cy="1526471"/>
          </a:xfrm>
          <a:prstGeom prst="rect">
            <a:avLst/>
          </a:prstGeom>
        </xdr:spPr>
      </xdr:pic>
      <xdr:pic>
        <xdr:nvPicPr>
          <xdr:cNvPr id="46" name="Рисунок 45" descr="Альянс 02.jpg"/>
          <xdr:cNvPicPr>
            <a:picLocks noChangeAspect="1"/>
          </xdr:cNvPicPr>
        </xdr:nvPicPr>
        <xdr:blipFill>
          <a:blip r:embed="rId29"/>
          <a:stretch/>
        </xdr:blipFill>
        <xdr:spPr bwMode="auto">
          <a:xfrm>
            <a:off x="6591433" y="18469285"/>
            <a:ext cx="727054" cy="1522014"/>
          </a:xfrm>
          <a:prstGeom prst="rect">
            <a:avLst/>
          </a:prstGeom>
        </xdr:spPr>
      </xdr:pic>
      <xdr:pic>
        <xdr:nvPicPr>
          <xdr:cNvPr id="47" name="Рисунок 46" descr="Альянс 03.jpg"/>
          <xdr:cNvPicPr>
            <a:picLocks noChangeAspect="1"/>
          </xdr:cNvPicPr>
        </xdr:nvPicPr>
        <xdr:blipFill>
          <a:blip r:embed="rId30"/>
          <a:stretch/>
        </xdr:blipFill>
        <xdr:spPr bwMode="auto">
          <a:xfrm>
            <a:off x="7386728" y="18480307"/>
            <a:ext cx="729172" cy="1518643"/>
          </a:xfrm>
          <a:prstGeom prst="rect">
            <a:avLst/>
          </a:prstGeom>
        </xdr:spPr>
      </xdr:pic>
      <xdr:pic>
        <xdr:nvPicPr>
          <xdr:cNvPr id="48" name="Рисунок 47" descr="Альянс 04.jpg"/>
          <xdr:cNvPicPr>
            <a:picLocks noChangeAspect="1"/>
          </xdr:cNvPicPr>
        </xdr:nvPicPr>
        <xdr:blipFill>
          <a:blip r:embed="rId31"/>
          <a:stretch/>
        </xdr:blipFill>
        <xdr:spPr bwMode="auto">
          <a:xfrm>
            <a:off x="8203720" y="18480226"/>
            <a:ext cx="731290" cy="1522137"/>
          </a:xfrm>
          <a:prstGeom prst="rect">
            <a:avLst/>
          </a:prstGeom>
        </xdr:spPr>
      </xdr:pic>
      <xdr:pic>
        <xdr:nvPicPr>
          <xdr:cNvPr id="49" name="Рисунок 48" descr="Альянс 05.jpg"/>
          <xdr:cNvPicPr>
            <a:picLocks noChangeAspect="1"/>
          </xdr:cNvPicPr>
        </xdr:nvPicPr>
        <xdr:blipFill>
          <a:blip r:embed="rId32"/>
          <a:stretch/>
        </xdr:blipFill>
        <xdr:spPr bwMode="auto">
          <a:xfrm>
            <a:off x="9030237" y="18454894"/>
            <a:ext cx="733408" cy="1530572"/>
          </a:xfrm>
          <a:prstGeom prst="rect">
            <a:avLst/>
          </a:prstGeom>
        </xdr:spPr>
      </xdr:pic>
      <xdr:pic>
        <xdr:nvPicPr>
          <xdr:cNvPr id="50" name="Рисунок 49" descr="Альянс4.jpg"/>
          <xdr:cNvPicPr>
            <a:picLocks noChangeAspect="1"/>
          </xdr:cNvPicPr>
        </xdr:nvPicPr>
        <xdr:blipFill>
          <a:blip r:embed="rId33"/>
          <a:srcRect l="35945" t="15937" r="31444" b="35853"/>
          <a:stretch/>
        </xdr:blipFill>
        <xdr:spPr bwMode="auto">
          <a:xfrm>
            <a:off x="5703770" y="20105774"/>
            <a:ext cx="821131" cy="1601700"/>
          </a:xfrm>
          <a:prstGeom prst="rect">
            <a:avLst/>
          </a:prstGeom>
        </xdr:spPr>
      </xdr:pic>
      <xdr:pic>
        <xdr:nvPicPr>
          <xdr:cNvPr id="51" name="Рисунок 50" descr="18.jpg"/>
          <xdr:cNvPicPr>
            <a:picLocks noChangeAspect="1"/>
          </xdr:cNvPicPr>
        </xdr:nvPicPr>
        <xdr:blipFill>
          <a:blip r:embed="rId34"/>
          <a:srcRect l="52030" t="15007" r="13807" b="34045"/>
          <a:stretch/>
        </xdr:blipFill>
        <xdr:spPr bwMode="auto">
          <a:xfrm>
            <a:off x="7346436" y="20087773"/>
            <a:ext cx="845064" cy="1638752"/>
          </a:xfrm>
          <a:prstGeom prst="rect">
            <a:avLst/>
          </a:prstGeom>
        </xdr:spPr>
      </xdr:pic>
      <xdr:pic>
        <xdr:nvPicPr>
          <xdr:cNvPr id="52" name="Рисунок 51" descr="18.jpg"/>
          <xdr:cNvPicPr>
            <a:picLocks noChangeAspect="1"/>
          </xdr:cNvPicPr>
        </xdr:nvPicPr>
        <xdr:blipFill>
          <a:blip r:embed="rId34"/>
          <a:srcRect l="10429" t="15599" r="55960" b="34637"/>
          <a:stretch/>
        </xdr:blipFill>
        <xdr:spPr bwMode="auto">
          <a:xfrm>
            <a:off x="6543683" y="20107275"/>
            <a:ext cx="800092" cy="1619250"/>
          </a:xfrm>
          <a:prstGeom prst="rect">
            <a:avLst/>
          </a:prstGeom>
        </xdr:spPr>
      </xdr:pic>
      <xdr:pic>
        <xdr:nvPicPr>
          <xdr:cNvPr id="53" name="Рисунок 52" descr="17.jpg"/>
          <xdr:cNvPicPr>
            <a:picLocks noChangeAspect="1"/>
          </xdr:cNvPicPr>
        </xdr:nvPicPr>
        <xdr:blipFill>
          <a:blip r:embed="rId35"/>
          <a:srcRect l="15496" t="15779" r="52283" b="34854"/>
          <a:stretch/>
        </xdr:blipFill>
        <xdr:spPr bwMode="auto">
          <a:xfrm>
            <a:off x="10648951" y="18413203"/>
            <a:ext cx="790574" cy="1598822"/>
          </a:xfrm>
          <a:prstGeom prst="rect">
            <a:avLst/>
          </a:prstGeom>
        </xdr:spPr>
      </xdr:pic>
      <xdr:pic>
        <xdr:nvPicPr>
          <xdr:cNvPr id="54" name="Рисунок 53" descr="6-7 Альянс1.JPG"/>
          <xdr:cNvPicPr>
            <a:picLocks noChangeAspect="1"/>
          </xdr:cNvPicPr>
        </xdr:nvPicPr>
        <xdr:blipFill>
          <a:blip r:embed="rId36"/>
          <a:srcRect l="26431" t="16068" r="57554" b="36371"/>
          <a:stretch/>
        </xdr:blipFill>
        <xdr:spPr bwMode="auto">
          <a:xfrm>
            <a:off x="8191500" y="20124848"/>
            <a:ext cx="759049" cy="1573101"/>
          </a:xfrm>
          <a:prstGeom prst="rect">
            <a:avLst/>
          </a:prstGeom>
        </xdr:spPr>
      </xdr:pic>
      <xdr:pic>
        <xdr:nvPicPr>
          <xdr:cNvPr id="55" name="Рисунок 54" descr="8-9 Альянс2.JPG"/>
          <xdr:cNvPicPr>
            <a:picLocks noChangeAspect="1"/>
          </xdr:cNvPicPr>
        </xdr:nvPicPr>
        <xdr:blipFill>
          <a:blip r:embed="rId37"/>
          <a:srcRect l="26460" t="16277" r="57524" b="36496"/>
          <a:stretch/>
        </xdr:blipFill>
        <xdr:spPr bwMode="auto">
          <a:xfrm>
            <a:off x="9810750" y="20135850"/>
            <a:ext cx="759049" cy="1562100"/>
          </a:xfrm>
          <a:prstGeom prst="rect">
            <a:avLst/>
          </a:prstGeom>
        </xdr:spPr>
      </xdr:pic>
      <xdr:pic>
        <xdr:nvPicPr>
          <xdr:cNvPr id="56" name="Рисунок 55" descr="6-7 Альянс1.JPG"/>
          <xdr:cNvPicPr>
            <a:picLocks noChangeAspect="1"/>
          </xdr:cNvPicPr>
        </xdr:nvPicPr>
        <xdr:blipFill>
          <a:blip r:embed="rId36"/>
          <a:srcRect l="57650" t="16236" r="26567" b="36205"/>
          <a:stretch/>
        </xdr:blipFill>
        <xdr:spPr bwMode="auto">
          <a:xfrm>
            <a:off x="9010650" y="20134373"/>
            <a:ext cx="748048" cy="1573101"/>
          </a:xfrm>
          <a:prstGeom prst="rect">
            <a:avLst/>
          </a:prstGeom>
        </xdr:spPr>
      </xdr:pic>
    </xdr:grpSp>
    <xdr:clientData/>
  </xdr:twoCellAnchor>
  <xdr:twoCellAnchor editAs="twoCell">
    <xdr:from>
      <xdr:col>7</xdr:col>
      <xdr:colOff>114299</xdr:colOff>
      <xdr:row>73</xdr:row>
      <xdr:rowOff>68035</xdr:rowOff>
    </xdr:from>
    <xdr:to>
      <xdr:col>18</xdr:col>
      <xdr:colOff>104775</xdr:colOff>
      <xdr:row>79</xdr:row>
      <xdr:rowOff>47625</xdr:rowOff>
    </xdr:to>
    <xdr:grpSp>
      <xdr:nvGrpSpPr>
        <xdr:cNvPr id="0" name=""/>
        <xdr:cNvGrpSpPr/>
      </xdr:nvGrpSpPr>
      <xdr:grpSpPr bwMode="auto">
        <a:xfrm>
          <a:off x="5419724" y="21023035"/>
          <a:ext cx="6981826" cy="1770290"/>
          <a:chOff x="5419724" y="17651185"/>
          <a:chExt cx="6981826" cy="1770290"/>
        </a:xfrm>
      </xdr:grpSpPr>
      <xdr:pic>
        <xdr:nvPicPr>
          <xdr:cNvPr id="58" name="Рисунок 57" descr="16-17 Геометрия2.JPG"/>
          <xdr:cNvPicPr>
            <a:picLocks noChangeAspect="1"/>
          </xdr:cNvPicPr>
        </xdr:nvPicPr>
        <xdr:blipFill>
          <a:blip r:embed="rId38"/>
          <a:srcRect l="26103" t="16277" r="57147" b="36346"/>
          <a:stretch/>
        </xdr:blipFill>
        <xdr:spPr bwMode="auto">
          <a:xfrm>
            <a:off x="11506200" y="17651185"/>
            <a:ext cx="895350" cy="1767444"/>
          </a:xfrm>
          <a:prstGeom prst="rect">
            <a:avLst/>
          </a:prstGeom>
        </xdr:spPr>
      </xdr:pic>
      <xdr:pic>
        <xdr:nvPicPr>
          <xdr:cNvPr id="59" name="Рисунок 58" descr="16-17 Геометрия2.JPG"/>
          <xdr:cNvPicPr>
            <a:picLocks noChangeAspect="1"/>
          </xdr:cNvPicPr>
        </xdr:nvPicPr>
        <xdr:blipFill>
          <a:blip r:embed="rId39"/>
          <a:srcRect l="5003" t="16277" r="77921" b="36346"/>
          <a:stretch/>
        </xdr:blipFill>
        <xdr:spPr bwMode="auto">
          <a:xfrm>
            <a:off x="10620375" y="17667164"/>
            <a:ext cx="901090" cy="1744785"/>
          </a:xfrm>
          <a:prstGeom prst="rect">
            <a:avLst/>
          </a:prstGeom>
        </xdr:spPr>
      </xdr:pic>
      <xdr:grpSp>
        <xdr:nvGrpSpPr>
          <xdr:cNvPr id="60" name=""/>
          <xdr:cNvGrpSpPr/>
        </xdr:nvGrpSpPr>
        <xdr:grpSpPr bwMode="auto">
          <a:xfrm>
            <a:off x="5419724" y="17659350"/>
            <a:ext cx="5210175" cy="1762125"/>
            <a:chOff x="6191250" y="17716500"/>
            <a:chExt cx="7067550" cy="2409825"/>
          </a:xfrm>
        </xdr:grpSpPr>
        <xdr:pic>
          <xdr:nvPicPr>
            <xdr:cNvPr id="61" name="Рисунок 60" descr="12-13 Геометрия.JPG"/>
            <xdr:cNvPicPr>
              <a:picLocks noChangeAspect="1"/>
            </xdr:cNvPicPr>
          </xdr:nvPicPr>
          <xdr:blipFill>
            <a:blip r:embed="rId40"/>
            <a:srcRect l="78236" t="16119" r="5003" b="36208"/>
            <a:stretch/>
          </xdr:blipFill>
          <xdr:spPr bwMode="auto">
            <a:xfrm>
              <a:off x="7334250" y="17745075"/>
              <a:ext cx="1199577" cy="2381250"/>
            </a:xfrm>
            <a:prstGeom prst="rect">
              <a:avLst/>
            </a:prstGeom>
          </xdr:spPr>
        </xdr:pic>
        <xdr:pic>
          <xdr:nvPicPr>
            <xdr:cNvPr id="62" name="Рисунок 61" descr="14-15 Геометрия1.JPG"/>
            <xdr:cNvPicPr>
              <a:picLocks noChangeAspect="1"/>
            </xdr:cNvPicPr>
          </xdr:nvPicPr>
          <xdr:blipFill>
            <a:blip r:embed="rId41"/>
            <a:srcRect l="5273" t="16004" r="78408" b="36471"/>
            <a:stretch/>
          </xdr:blipFill>
          <xdr:spPr bwMode="auto">
            <a:xfrm>
              <a:off x="8515350" y="17745075"/>
              <a:ext cx="1171575" cy="2381250"/>
            </a:xfrm>
            <a:prstGeom prst="rect">
              <a:avLst/>
            </a:prstGeom>
          </xdr:spPr>
        </xdr:pic>
        <xdr:pic>
          <xdr:nvPicPr>
            <xdr:cNvPr id="63" name="Рисунок 62" descr="14-15 Геометрия1.JPG"/>
            <xdr:cNvPicPr>
              <a:picLocks noChangeAspect="1"/>
            </xdr:cNvPicPr>
          </xdr:nvPicPr>
          <xdr:blipFill>
            <a:blip r:embed="rId41"/>
            <a:srcRect l="25970" t="15814" r="57181" b="36471"/>
            <a:stretch/>
          </xdr:blipFill>
          <xdr:spPr bwMode="auto">
            <a:xfrm>
              <a:off x="9696450" y="17716500"/>
              <a:ext cx="1209675" cy="2390775"/>
            </a:xfrm>
            <a:prstGeom prst="rect">
              <a:avLst/>
            </a:prstGeom>
          </xdr:spPr>
        </xdr:pic>
        <xdr:pic>
          <xdr:nvPicPr>
            <xdr:cNvPr id="64" name="Рисунок 63" descr="14-15 Геометрия1.JPG"/>
            <xdr:cNvPicPr>
              <a:picLocks noChangeAspect="1"/>
            </xdr:cNvPicPr>
          </xdr:nvPicPr>
          <xdr:blipFill>
            <a:blip r:embed="rId42"/>
            <a:srcRect l="57413" t="15814" r="26269" b="36091"/>
            <a:stretch/>
          </xdr:blipFill>
          <xdr:spPr bwMode="auto">
            <a:xfrm>
              <a:off x="10906125" y="17716500"/>
              <a:ext cx="1171575" cy="2409825"/>
            </a:xfrm>
            <a:prstGeom prst="rect">
              <a:avLst/>
            </a:prstGeom>
          </xdr:spPr>
        </xdr:pic>
        <xdr:pic>
          <xdr:nvPicPr>
            <xdr:cNvPr id="65" name="Рисунок 64" descr="14-15 Геометрия1.JPG"/>
            <xdr:cNvPicPr>
              <a:picLocks noChangeAspect="1"/>
            </xdr:cNvPicPr>
          </xdr:nvPicPr>
          <xdr:blipFill>
            <a:blip r:embed="rId41"/>
            <a:srcRect l="78375" t="16004" r="5174" b="36471"/>
            <a:stretch/>
          </xdr:blipFill>
          <xdr:spPr bwMode="auto">
            <a:xfrm>
              <a:off x="12077700" y="17735550"/>
              <a:ext cx="1181099" cy="2381250"/>
            </a:xfrm>
            <a:prstGeom prst="rect">
              <a:avLst/>
            </a:prstGeom>
          </xdr:spPr>
        </xdr:pic>
        <xdr:pic>
          <xdr:nvPicPr>
            <xdr:cNvPr id="66" name="Рисунок 65" descr="12-13 Геометрия.JPG"/>
            <xdr:cNvPicPr>
              <a:picLocks noChangeAspect="1"/>
            </xdr:cNvPicPr>
          </xdr:nvPicPr>
          <xdr:blipFill>
            <a:blip r:embed="rId40"/>
            <a:srcRect l="57223" t="16119" r="26265" b="36387"/>
            <a:stretch/>
          </xdr:blipFill>
          <xdr:spPr bwMode="auto">
            <a:xfrm>
              <a:off x="6191250" y="17735551"/>
              <a:ext cx="1181673" cy="2372298"/>
            </a:xfrm>
            <a:prstGeom prst="rect">
              <a:avLst/>
            </a:prstGeom>
          </xdr:spPr>
        </xdr:pic>
      </xdr:grpSp>
    </xdr:grpSp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m="http://schemas.openxmlformats.org/officeDocument/2006/math" xmlns:w="http://schemas.openxmlformats.org/wordprocessingml/2006/main">
  <xdr:twoCellAnchor editAs="twoCell">
    <xdr:from>
      <xdr:col>7</xdr:col>
      <xdr:colOff>157358</xdr:colOff>
      <xdr:row>46</xdr:row>
      <xdr:rowOff>85723</xdr:rowOff>
    </xdr:from>
    <xdr:to>
      <xdr:col>9</xdr:col>
      <xdr:colOff>476250</xdr:colOff>
      <xdr:row>51</xdr:row>
      <xdr:rowOff>85725</xdr:rowOff>
    </xdr:to>
    <xdr:grpSp>
      <xdr:nvGrpSpPr>
        <xdr:cNvPr id="0" name=""/>
        <xdr:cNvGrpSpPr/>
      </xdr:nvGrpSpPr>
      <xdr:grpSpPr bwMode="auto">
        <a:xfrm>
          <a:off x="5453258" y="13401673"/>
          <a:ext cx="1538092" cy="1562102"/>
          <a:chOff x="5986659" y="11909669"/>
          <a:chExt cx="1757166" cy="1730132"/>
        </a:xfrm>
      </xdr:grpSpPr>
      <xdr:pic>
        <xdr:nvPicPr>
          <xdr:cNvPr id="3" name="Рисунок 2" descr="Рондо.jpg"/>
          <xdr:cNvPicPr>
            <a:picLocks noChangeAspect="1"/>
          </xdr:cNvPicPr>
        </xdr:nvPicPr>
        <xdr:blipFill>
          <a:blip r:embed="rId1"/>
          <a:stretch/>
        </xdr:blipFill>
        <xdr:spPr bwMode="auto">
          <a:xfrm flipH="1">
            <a:off x="5986659" y="11929177"/>
            <a:ext cx="855433" cy="1707446"/>
          </a:xfrm>
          <a:prstGeom prst="rect">
            <a:avLst/>
          </a:prstGeom>
        </xdr:spPr>
      </xdr:pic>
      <xdr:pic>
        <xdr:nvPicPr>
          <xdr:cNvPr id="4" name="Рисунок 3" descr="Рондо..jpg"/>
          <xdr:cNvPicPr>
            <a:picLocks noChangeAspect="1"/>
          </xdr:cNvPicPr>
        </xdr:nvPicPr>
        <xdr:blipFill>
          <a:blip r:embed="rId2"/>
          <a:stretch/>
        </xdr:blipFill>
        <xdr:spPr bwMode="auto">
          <a:xfrm flipH="1">
            <a:off x="6877050" y="11909669"/>
            <a:ext cx="866775" cy="1730132"/>
          </a:xfrm>
          <a:prstGeom prst="rect">
            <a:avLst/>
          </a:prstGeom>
        </xdr:spPr>
      </xdr:pic>
    </xdr:grpSp>
    <xdr:clientData/>
  </xdr:twoCellAnchor>
  <xdr:twoCellAnchor editAs="oneCell">
    <xdr:from>
      <xdr:col>9</xdr:col>
      <xdr:colOff>354832</xdr:colOff>
      <xdr:row>29</xdr:row>
      <xdr:rowOff>66675</xdr:rowOff>
    </xdr:from>
    <xdr:to>
      <xdr:col>10</xdr:col>
      <xdr:colOff>476250</xdr:colOff>
      <xdr:row>33</xdr:row>
      <xdr:rowOff>264293</xdr:rowOff>
    </xdr:to>
    <xdr:pic>
      <xdr:nvPicPr>
        <xdr:cNvPr id="5" name="Рисунок 4" descr="Леон 04.jpg"/>
        <xdr:cNvPicPr>
          <a:picLocks noChangeAspect="1"/>
        </xdr:cNvPicPr>
      </xdr:nvPicPr>
      <xdr:blipFill>
        <a:blip r:embed="rId3"/>
        <a:srcRect l="11617" t="13646" r="51449" b="35044"/>
        <a:stretch/>
      </xdr:blipFill>
      <xdr:spPr bwMode="auto">
        <a:xfrm>
          <a:off x="6869932" y="7210425"/>
          <a:ext cx="731018" cy="1416818"/>
        </a:xfrm>
        <a:prstGeom prst="rect">
          <a:avLst/>
        </a:prstGeom>
      </xdr:spPr>
    </xdr:pic>
    <xdr:clientData/>
  </xdr:twoCellAnchor>
  <xdr:twoCellAnchor editAs="twoCell">
    <xdr:from>
      <xdr:col>7</xdr:col>
      <xdr:colOff>62790</xdr:colOff>
      <xdr:row>29</xdr:row>
      <xdr:rowOff>19051</xdr:rowOff>
    </xdr:from>
    <xdr:to>
      <xdr:col>12</xdr:col>
      <xdr:colOff>152399</xdr:colOff>
      <xdr:row>37</xdr:row>
      <xdr:rowOff>320041</xdr:rowOff>
    </xdr:to>
    <xdr:grpSp>
      <xdr:nvGrpSpPr>
        <xdr:cNvPr id="0" name=""/>
        <xdr:cNvGrpSpPr/>
      </xdr:nvGrpSpPr>
      <xdr:grpSpPr bwMode="auto">
        <a:xfrm>
          <a:off x="5358690" y="7162801"/>
          <a:ext cx="3137609" cy="2891790"/>
          <a:chOff x="5920666" y="7286626"/>
          <a:chExt cx="3009690" cy="2920982"/>
        </a:xfrm>
      </xdr:grpSpPr>
      <xdr:pic>
        <xdr:nvPicPr>
          <xdr:cNvPr id="7" name="Рисунок 6" descr="Леон 01-.jpg"/>
          <xdr:cNvPicPr>
            <a:picLocks noChangeAspect="1"/>
          </xdr:cNvPicPr>
        </xdr:nvPicPr>
        <xdr:blipFill>
          <a:blip r:embed="rId4"/>
          <a:srcRect l="9809" t="15353" r="55541" b="35247"/>
          <a:stretch/>
        </xdr:blipFill>
        <xdr:spPr bwMode="auto">
          <a:xfrm>
            <a:off x="5962650" y="7343776"/>
            <a:ext cx="685800" cy="1364064"/>
          </a:xfrm>
          <a:prstGeom prst="rect">
            <a:avLst/>
          </a:prstGeom>
        </xdr:spPr>
      </xdr:pic>
      <xdr:pic>
        <xdr:nvPicPr>
          <xdr:cNvPr id="8" name="Рисунок 7" descr="Леон 03.jpg"/>
          <xdr:cNvPicPr>
            <a:picLocks noChangeAspect="1"/>
          </xdr:cNvPicPr>
        </xdr:nvPicPr>
        <xdr:blipFill>
          <a:blip r:embed="rId5"/>
          <a:srcRect l="8859" t="13307" r="53446" b="34837"/>
          <a:stretch/>
        </xdr:blipFill>
        <xdr:spPr bwMode="auto">
          <a:xfrm>
            <a:off x="8158948" y="7286626"/>
            <a:ext cx="727877" cy="1396936"/>
          </a:xfrm>
          <a:prstGeom prst="rect">
            <a:avLst/>
          </a:prstGeom>
        </xdr:spPr>
      </xdr:pic>
      <xdr:pic>
        <xdr:nvPicPr>
          <xdr:cNvPr id="9" name="Рисунок 8" descr="Палермо3.jpg"/>
          <xdr:cNvPicPr>
            <a:picLocks noChangeAspect="1"/>
          </xdr:cNvPicPr>
        </xdr:nvPicPr>
        <xdr:blipFill>
          <a:blip r:embed="rId6"/>
          <a:srcRect l="8336" t="13438" r="54166" b="35301"/>
          <a:stretch/>
        </xdr:blipFill>
        <xdr:spPr bwMode="auto">
          <a:xfrm>
            <a:off x="8162925" y="8743950"/>
            <a:ext cx="767431" cy="1463658"/>
          </a:xfrm>
          <a:prstGeom prst="rect">
            <a:avLst/>
          </a:prstGeom>
        </xdr:spPr>
      </xdr:pic>
      <xdr:pic>
        <xdr:nvPicPr>
          <xdr:cNvPr id="10" name="Рисунок 9" descr="Палермо 10.jpg"/>
          <xdr:cNvPicPr>
            <a:picLocks noChangeAspect="1"/>
          </xdr:cNvPicPr>
        </xdr:nvPicPr>
        <xdr:blipFill>
          <a:blip r:embed="rId7"/>
          <a:srcRect l="50957" t="13508" r="13479" b="34954"/>
          <a:stretch/>
        </xdr:blipFill>
        <xdr:spPr bwMode="auto">
          <a:xfrm>
            <a:off x="6678944" y="8744722"/>
            <a:ext cx="711023" cy="1437503"/>
          </a:xfrm>
          <a:prstGeom prst="rect">
            <a:avLst/>
          </a:prstGeom>
        </xdr:spPr>
      </xdr:pic>
      <xdr:pic>
        <xdr:nvPicPr>
          <xdr:cNvPr id="11" name="Рисунок 10" descr="Палермо 11(2).jpg"/>
          <xdr:cNvPicPr>
            <a:picLocks noChangeAspect="1"/>
          </xdr:cNvPicPr>
        </xdr:nvPicPr>
        <xdr:blipFill>
          <a:blip r:embed="rId8"/>
          <a:srcRect l="11237" t="13300" r="51265" b="35438"/>
          <a:stretch/>
        </xdr:blipFill>
        <xdr:spPr bwMode="auto">
          <a:xfrm>
            <a:off x="7405018" y="8715375"/>
            <a:ext cx="767431" cy="1463658"/>
          </a:xfrm>
          <a:prstGeom prst="rect">
            <a:avLst/>
          </a:prstGeom>
        </xdr:spPr>
      </xdr:pic>
      <xdr:pic>
        <xdr:nvPicPr>
          <xdr:cNvPr id="12" name="Рисунок 11" descr="Тоскана ДГ.jpg"/>
          <xdr:cNvPicPr>
            <a:picLocks noChangeAspect="1"/>
          </xdr:cNvPicPr>
        </xdr:nvPicPr>
        <xdr:blipFill>
          <a:blip r:embed="rId9"/>
          <a:stretch/>
        </xdr:blipFill>
        <xdr:spPr bwMode="auto">
          <a:xfrm flipH="1">
            <a:off x="5920666" y="8776837"/>
            <a:ext cx="718259" cy="1395863"/>
          </a:xfrm>
          <a:prstGeom prst="rect">
            <a:avLst/>
          </a:prstGeom>
        </xdr:spPr>
      </xdr:pic>
      <xdr:pic>
        <xdr:nvPicPr>
          <xdr:cNvPr id="13" name="Рисунок 12" descr="Леон ДОВ.jpg"/>
          <xdr:cNvPicPr>
            <a:picLocks noChangeAspect="1"/>
          </xdr:cNvPicPr>
        </xdr:nvPicPr>
        <xdr:blipFill>
          <a:blip r:embed="rId10"/>
          <a:stretch/>
        </xdr:blipFill>
        <xdr:spPr bwMode="auto">
          <a:xfrm>
            <a:off x="6686550" y="7351157"/>
            <a:ext cx="678974" cy="1329545"/>
          </a:xfrm>
          <a:prstGeom prst="rect">
            <a:avLst/>
          </a:prstGeom>
        </xdr:spPr>
      </xdr:pic>
    </xdr:grpSp>
    <xdr:clientData/>
  </xdr:twoCellAnchor>
  <xdr:twoCellAnchor editAs="twoCell">
    <xdr:from>
      <xdr:col>7</xdr:col>
      <xdr:colOff>57150</xdr:colOff>
      <xdr:row>40</xdr:row>
      <xdr:rowOff>0</xdr:rowOff>
    </xdr:from>
    <xdr:to>
      <xdr:col>12</xdr:col>
      <xdr:colOff>152400</xdr:colOff>
      <xdr:row>44</xdr:row>
      <xdr:rowOff>113062</xdr:rowOff>
    </xdr:to>
    <xdr:grpSp>
      <xdr:nvGrpSpPr>
        <xdr:cNvPr id="0" name=""/>
        <xdr:cNvGrpSpPr/>
      </xdr:nvGrpSpPr>
      <xdr:grpSpPr bwMode="auto">
        <a:xfrm>
          <a:off x="5353050" y="11563350"/>
          <a:ext cx="3143250" cy="1484662"/>
          <a:chOff x="5905500" y="10239374"/>
          <a:chExt cx="3143250" cy="1513239"/>
        </a:xfrm>
      </xdr:grpSpPr>
      <xdr:pic>
        <xdr:nvPicPr>
          <xdr:cNvPr id="15" name="Рисунок 14" descr="Интарсия 04.jpg"/>
          <xdr:cNvPicPr>
            <a:picLocks noChangeAspect="1"/>
          </xdr:cNvPicPr>
        </xdr:nvPicPr>
        <xdr:blipFill>
          <a:blip r:embed="rId11"/>
          <a:srcRect l="13018" t="14959" r="51606" b="35120"/>
          <a:stretch/>
        </xdr:blipFill>
        <xdr:spPr bwMode="auto">
          <a:xfrm>
            <a:off x="8286750" y="10239374"/>
            <a:ext cx="762000" cy="1500187"/>
          </a:xfrm>
          <a:prstGeom prst="rect">
            <a:avLst/>
          </a:prstGeom>
        </xdr:spPr>
      </xdr:pic>
      <xdr:pic>
        <xdr:nvPicPr>
          <xdr:cNvPr id="16" name="Рисунок 15" descr="Интарсия 01.jpg"/>
          <xdr:cNvPicPr>
            <a:picLocks noChangeAspect="1"/>
          </xdr:cNvPicPr>
        </xdr:nvPicPr>
        <xdr:blipFill>
          <a:blip r:embed="rId12"/>
          <a:srcRect l="9089" t="15617" r="55556" b="35346"/>
          <a:stretch/>
        </xdr:blipFill>
        <xdr:spPr bwMode="auto">
          <a:xfrm>
            <a:off x="5905500" y="10296525"/>
            <a:ext cx="752475" cy="1456087"/>
          </a:xfrm>
          <a:prstGeom prst="rect">
            <a:avLst/>
          </a:prstGeom>
        </xdr:spPr>
      </xdr:pic>
      <xdr:pic>
        <xdr:nvPicPr>
          <xdr:cNvPr id="17" name="Рисунок 16" descr="Интарсия 02.jpg"/>
          <xdr:cNvPicPr>
            <a:picLocks noChangeAspect="1"/>
          </xdr:cNvPicPr>
        </xdr:nvPicPr>
        <xdr:blipFill>
          <a:blip r:embed="rId13"/>
          <a:srcRect l="11501" t="12738" r="52227" b="35263"/>
          <a:stretch/>
        </xdr:blipFill>
        <xdr:spPr bwMode="auto">
          <a:xfrm>
            <a:off x="6657975" y="10239375"/>
            <a:ext cx="752475" cy="1504950"/>
          </a:xfrm>
          <a:prstGeom prst="rect">
            <a:avLst/>
          </a:prstGeom>
        </xdr:spPr>
      </xdr:pic>
      <xdr:pic>
        <xdr:nvPicPr>
          <xdr:cNvPr id="18" name="Рисунок 17" descr="Интарсия 03.jpg"/>
          <xdr:cNvPicPr>
            <a:picLocks noChangeAspect="1"/>
          </xdr:cNvPicPr>
        </xdr:nvPicPr>
        <xdr:blipFill>
          <a:blip r:embed="rId14"/>
          <a:srcRect l="8862" t="15454" r="54866" b="35180"/>
          <a:stretch/>
        </xdr:blipFill>
        <xdr:spPr bwMode="auto">
          <a:xfrm>
            <a:off x="7458075" y="10239375"/>
            <a:ext cx="781050" cy="1483006"/>
          </a:xfrm>
          <a:prstGeom prst="rect">
            <a:avLst/>
          </a:prstGeom>
        </xdr:spPr>
      </xdr:pic>
    </xdr:grpSp>
    <xdr:clientData/>
  </xdr:twoCellAnchor>
  <xdr:twoCellAnchor editAs="twoCell">
    <xdr:from>
      <xdr:col>7</xdr:col>
      <xdr:colOff>133350</xdr:colOff>
      <xdr:row>7</xdr:row>
      <xdr:rowOff>85725</xdr:rowOff>
    </xdr:from>
    <xdr:to>
      <xdr:col>13</xdr:col>
      <xdr:colOff>16725</xdr:colOff>
      <xdr:row>12</xdr:row>
      <xdr:rowOff>9525</xdr:rowOff>
    </xdr:to>
    <xdr:grpSp>
      <xdr:nvGrpSpPr>
        <xdr:cNvPr id="0" name=""/>
        <xdr:cNvGrpSpPr/>
      </xdr:nvGrpSpPr>
      <xdr:grpSpPr bwMode="auto">
        <a:xfrm>
          <a:off x="5429250" y="1266825"/>
          <a:ext cx="3540975" cy="1485900"/>
          <a:chOff x="5934075" y="1371600"/>
          <a:chExt cx="3540976" cy="1485900"/>
        </a:xfrm>
      </xdr:grpSpPr>
      <xdr:pic>
        <xdr:nvPicPr>
          <xdr:cNvPr id="20" name="Рисунок 19" descr="Прайм1.jpg"/>
          <xdr:cNvPicPr>
            <a:picLocks noChangeAspect="1"/>
          </xdr:cNvPicPr>
        </xdr:nvPicPr>
        <xdr:blipFill>
          <a:blip r:embed="rId15"/>
          <a:srcRect l="9543" t="15960" r="56661" b="35875"/>
          <a:stretch/>
        </xdr:blipFill>
        <xdr:spPr bwMode="auto">
          <a:xfrm>
            <a:off x="5934075" y="1409699"/>
            <a:ext cx="709021" cy="1428751"/>
          </a:xfrm>
          <a:prstGeom prst="rect">
            <a:avLst/>
          </a:prstGeom>
        </xdr:spPr>
      </xdr:pic>
      <xdr:pic>
        <xdr:nvPicPr>
          <xdr:cNvPr id="21" name="Рисунок 20" descr="Прайм2.jpg"/>
          <xdr:cNvPicPr>
            <a:picLocks noChangeAspect="1"/>
          </xdr:cNvPicPr>
        </xdr:nvPicPr>
        <xdr:blipFill>
          <a:blip r:embed="rId16"/>
          <a:srcRect l="56561" t="16887" r="11631" b="36373"/>
          <a:stretch/>
        </xdr:blipFill>
        <xdr:spPr bwMode="auto">
          <a:xfrm>
            <a:off x="8810625" y="1438274"/>
            <a:ext cx="664426" cy="1381125"/>
          </a:xfrm>
          <a:prstGeom prst="rect">
            <a:avLst/>
          </a:prstGeom>
        </xdr:spPr>
      </xdr:pic>
      <xdr:pic>
        <xdr:nvPicPr>
          <xdr:cNvPr id="22" name="Рисунок 21" descr="Прайм3.jpg"/>
          <xdr:cNvPicPr>
            <a:picLocks noChangeAspect="1"/>
          </xdr:cNvPicPr>
        </xdr:nvPicPr>
        <xdr:blipFill>
          <a:blip r:embed="rId17"/>
          <a:srcRect l="30418" t="15249" r="34990" b="34876"/>
          <a:stretch/>
        </xdr:blipFill>
        <xdr:spPr bwMode="auto">
          <a:xfrm>
            <a:off x="8029575" y="1371600"/>
            <a:ext cx="738705" cy="1485900"/>
          </a:xfrm>
          <a:prstGeom prst="rect">
            <a:avLst/>
          </a:prstGeom>
        </xdr:spPr>
      </xdr:pic>
      <xdr:pic>
        <xdr:nvPicPr>
          <xdr:cNvPr id="23" name="Рисунок 22" descr="Прайм Интерьер.jpg"/>
          <xdr:cNvPicPr>
            <a:picLocks noChangeAspect="1"/>
          </xdr:cNvPicPr>
        </xdr:nvPicPr>
        <xdr:blipFill>
          <a:blip r:embed="rId18"/>
          <a:srcRect l="11718" t="15441" r="64218" b="9962"/>
          <a:stretch/>
        </xdr:blipFill>
        <xdr:spPr bwMode="auto">
          <a:xfrm flipH="1">
            <a:off x="7368144" y="1428750"/>
            <a:ext cx="629550" cy="1390650"/>
          </a:xfrm>
          <a:prstGeom prst="rect">
            <a:avLst/>
          </a:prstGeom>
        </xdr:spPr>
      </xdr:pic>
      <xdr:pic>
        <xdr:nvPicPr>
          <xdr:cNvPr id="24" name="Рисунок 23" descr="Прайм1.jpg"/>
          <xdr:cNvPicPr>
            <a:picLocks noChangeAspect="1"/>
          </xdr:cNvPicPr>
        </xdr:nvPicPr>
        <xdr:blipFill>
          <a:blip r:embed="rId19"/>
          <a:srcRect l="51291" t="15390" r="15310" b="36160"/>
          <a:stretch/>
        </xdr:blipFill>
        <xdr:spPr bwMode="auto">
          <a:xfrm>
            <a:off x="6629400" y="1393145"/>
            <a:ext cx="695325" cy="1445305"/>
          </a:xfrm>
          <a:prstGeom prst="rect">
            <a:avLst/>
          </a:prstGeom>
        </xdr:spPr>
      </xdr:pic>
    </xdr:grpSp>
    <xdr:clientData/>
  </xdr:twoCellAnchor>
  <xdr:twoCellAnchor editAs="oneCell">
    <xdr:from>
      <xdr:col>7</xdr:col>
      <xdr:colOff>361952</xdr:colOff>
      <xdr:row>61</xdr:row>
      <xdr:rowOff>47625</xdr:rowOff>
    </xdr:from>
    <xdr:to>
      <xdr:col>8</xdr:col>
      <xdr:colOff>473944</xdr:colOff>
      <xdr:row>66</xdr:row>
      <xdr:rowOff>35896</xdr:rowOff>
    </xdr:to>
    <xdr:pic>
      <xdr:nvPicPr>
        <xdr:cNvPr id="25" name="Рисунок 24" descr="Престиж Парма.jpg"/>
        <xdr:cNvPicPr>
          <a:picLocks noChangeAspect="1"/>
        </xdr:cNvPicPr>
      </xdr:nvPicPr>
      <xdr:blipFill>
        <a:blip r:embed="rId20"/>
        <a:srcRect l="51326" t="14806" r="14379" b="31081"/>
        <a:stretch/>
      </xdr:blipFill>
      <xdr:spPr bwMode="auto">
        <a:xfrm>
          <a:off x="5657851" y="17506950"/>
          <a:ext cx="721592" cy="1588471"/>
        </a:xfrm>
        <a:prstGeom prst="rect">
          <a:avLst/>
        </a:prstGeom>
      </xdr:spPr>
    </xdr:pic>
    <xdr:clientData/>
  </xdr:twoCellAnchor>
  <xdr:twoCellAnchor editAs="oneCell">
    <xdr:from>
      <xdr:col>7</xdr:col>
      <xdr:colOff>314323</xdr:colOff>
      <xdr:row>55</xdr:row>
      <xdr:rowOff>28575</xdr:rowOff>
    </xdr:from>
    <xdr:to>
      <xdr:col>8</xdr:col>
      <xdr:colOff>533756</xdr:colOff>
      <xdr:row>60</xdr:row>
      <xdr:rowOff>342900</xdr:rowOff>
    </xdr:to>
    <xdr:pic>
      <xdr:nvPicPr>
        <xdr:cNvPr id="26" name="Рисунок 25" descr="Престиж Богема.jpg"/>
        <xdr:cNvPicPr>
          <a:picLocks noChangeAspect="1"/>
        </xdr:cNvPicPr>
      </xdr:nvPicPr>
      <xdr:blipFill>
        <a:blip r:embed="rId21"/>
        <a:srcRect l="49551" t="11899" r="12789" b="31037"/>
        <a:stretch/>
      </xdr:blipFill>
      <xdr:spPr bwMode="auto">
        <a:xfrm>
          <a:off x="5610225" y="15697200"/>
          <a:ext cx="829031" cy="1752599"/>
        </a:xfrm>
        <a:prstGeom prst="rect">
          <a:avLst/>
        </a:prstGeom>
      </xdr:spPr>
    </xdr:pic>
    <xdr:clientData/>
  </xdr:twoCellAnchor>
  <xdr:twoCellAnchor editAs="oneCell">
    <xdr:from>
      <xdr:col>8</xdr:col>
      <xdr:colOff>542925</xdr:colOff>
      <xdr:row>55</xdr:row>
      <xdr:rowOff>36390</xdr:rowOff>
    </xdr:from>
    <xdr:to>
      <xdr:col>10</xdr:col>
      <xdr:colOff>115908</xdr:colOff>
      <xdr:row>60</xdr:row>
      <xdr:rowOff>333375</xdr:rowOff>
    </xdr:to>
    <xdr:pic>
      <xdr:nvPicPr>
        <xdr:cNvPr id="27" name="Рисунок 26" descr="Престиж Милан.jpg"/>
        <xdr:cNvPicPr>
          <a:picLocks noChangeAspect="1"/>
        </xdr:cNvPicPr>
      </xdr:nvPicPr>
      <xdr:blipFill>
        <a:blip r:embed="rId22"/>
        <a:srcRect l="53333" t="11825" r="10144" b="30831"/>
        <a:stretch/>
      </xdr:blipFill>
      <xdr:spPr bwMode="auto">
        <a:xfrm>
          <a:off x="6448425" y="15705015"/>
          <a:ext cx="792185" cy="1735260"/>
        </a:xfrm>
        <a:prstGeom prst="rect">
          <a:avLst/>
        </a:prstGeom>
      </xdr:spPr>
    </xdr:pic>
    <xdr:clientData/>
  </xdr:twoCellAnchor>
  <xdr:twoCellAnchor editAs="oneCell">
    <xdr:from>
      <xdr:col>10</xdr:col>
      <xdr:colOff>142875</xdr:colOff>
      <xdr:row>55</xdr:row>
      <xdr:rowOff>31475</xdr:rowOff>
    </xdr:from>
    <xdr:to>
      <xdr:col>11</xdr:col>
      <xdr:colOff>371473</xdr:colOff>
      <xdr:row>60</xdr:row>
      <xdr:rowOff>333374</xdr:rowOff>
    </xdr:to>
    <xdr:pic>
      <xdr:nvPicPr>
        <xdr:cNvPr id="28" name="Рисунок 27" descr="Престиж Турин.jpg"/>
        <xdr:cNvPicPr>
          <a:picLocks noChangeAspect="1"/>
        </xdr:cNvPicPr>
      </xdr:nvPicPr>
      <xdr:blipFill>
        <a:blip r:embed="rId23"/>
        <a:srcRect l="53174" t="13384" r="9482" b="31043"/>
        <a:stretch/>
      </xdr:blipFill>
      <xdr:spPr bwMode="auto">
        <a:xfrm>
          <a:off x="7267575" y="15700100"/>
          <a:ext cx="838198" cy="1740174"/>
        </a:xfrm>
        <a:prstGeom prst="rect">
          <a:avLst/>
        </a:prstGeom>
      </xdr:spPr>
    </xdr:pic>
    <xdr:clientData/>
  </xdr:twoCellAnchor>
  <xdr:twoCellAnchor editAs="twoCell">
    <xdr:from>
      <xdr:col>7</xdr:col>
      <xdr:colOff>161924</xdr:colOff>
      <xdr:row>22</xdr:row>
      <xdr:rowOff>235056</xdr:rowOff>
    </xdr:from>
    <xdr:to>
      <xdr:col>12</xdr:col>
      <xdr:colOff>390525</xdr:colOff>
      <xdr:row>28</xdr:row>
      <xdr:rowOff>123824</xdr:rowOff>
    </xdr:to>
    <xdr:grpSp>
      <xdr:nvGrpSpPr>
        <xdr:cNvPr id="0" name=""/>
        <xdr:cNvGrpSpPr/>
      </xdr:nvGrpSpPr>
      <xdr:grpSpPr bwMode="auto">
        <a:xfrm>
          <a:off x="5457824" y="5797656"/>
          <a:ext cx="3276601" cy="1279418"/>
          <a:chOff x="5895975" y="4845156"/>
          <a:chExt cx="3848100" cy="1505928"/>
        </a:xfrm>
      </xdr:grpSpPr>
      <xdr:pic>
        <xdr:nvPicPr>
          <xdr:cNvPr id="30" name="Рисунок 29" descr="Галант2.jpg"/>
          <xdr:cNvPicPr>
            <a:picLocks noChangeAspect="1"/>
          </xdr:cNvPicPr>
        </xdr:nvPicPr>
        <xdr:blipFill>
          <a:blip r:embed="rId24"/>
          <a:srcRect l="56360" t="16366" r="10174" b="35657"/>
          <a:stretch/>
        </xdr:blipFill>
        <xdr:spPr bwMode="auto">
          <a:xfrm>
            <a:off x="8209817" y="4848087"/>
            <a:ext cx="729090" cy="1491807"/>
          </a:xfrm>
          <a:prstGeom prst="rect">
            <a:avLst/>
          </a:prstGeom>
        </xdr:spPr>
      </xdr:pic>
      <xdr:pic>
        <xdr:nvPicPr>
          <xdr:cNvPr id="31" name="Рисунок 30" descr="Галант1.JPG"/>
          <xdr:cNvPicPr>
            <a:picLocks noChangeAspect="1"/>
          </xdr:cNvPicPr>
        </xdr:nvPicPr>
        <xdr:blipFill>
          <a:blip r:embed="rId25"/>
          <a:srcRect l="9993" t="15476" r="56325" b="35309"/>
          <a:stretch/>
        </xdr:blipFill>
        <xdr:spPr bwMode="auto">
          <a:xfrm>
            <a:off x="5895975" y="4845156"/>
            <a:ext cx="713524" cy="1489123"/>
          </a:xfrm>
          <a:prstGeom prst="rect">
            <a:avLst/>
          </a:prstGeom>
        </xdr:spPr>
      </xdr:pic>
      <xdr:pic>
        <xdr:nvPicPr>
          <xdr:cNvPr id="32" name="Рисунок 31" descr="Галант1.JPG"/>
          <xdr:cNvPicPr>
            <a:picLocks noChangeAspect="1"/>
          </xdr:cNvPicPr>
        </xdr:nvPicPr>
        <xdr:blipFill>
          <a:blip r:embed="rId26"/>
          <a:srcRect l="51016" t="15631" r="14653" b="35928"/>
          <a:stretch/>
        </xdr:blipFill>
        <xdr:spPr bwMode="auto">
          <a:xfrm>
            <a:off x="6657975" y="4845975"/>
            <a:ext cx="727244" cy="1472491"/>
          </a:xfrm>
          <a:prstGeom prst="rect">
            <a:avLst/>
          </a:prstGeom>
        </xdr:spPr>
      </xdr:pic>
      <xdr:pic>
        <xdr:nvPicPr>
          <xdr:cNvPr id="33" name="Рисунок 32" descr="Галант2.jpg"/>
          <xdr:cNvPicPr>
            <a:picLocks noChangeAspect="1"/>
          </xdr:cNvPicPr>
        </xdr:nvPicPr>
        <xdr:blipFill>
          <a:blip r:embed="rId27"/>
          <a:srcRect l="13177" t="15747" r="53141" b="35967"/>
          <a:stretch/>
        </xdr:blipFill>
        <xdr:spPr bwMode="auto">
          <a:xfrm>
            <a:off x="7419974" y="4850144"/>
            <a:ext cx="733793" cy="1498647"/>
          </a:xfrm>
          <a:prstGeom prst="rect">
            <a:avLst/>
          </a:prstGeom>
        </xdr:spPr>
      </xdr:pic>
      <xdr:pic>
        <xdr:nvPicPr>
          <xdr:cNvPr id="34" name="Рисунок 33" descr="Галант3.1.jpg"/>
          <xdr:cNvPicPr>
            <a:picLocks noChangeAspect="1"/>
          </xdr:cNvPicPr>
        </xdr:nvPicPr>
        <xdr:blipFill>
          <a:blip r:embed="rId28"/>
          <a:srcRect l="30551" t="15708" r="34930" b="35223"/>
          <a:stretch/>
        </xdr:blipFill>
        <xdr:spPr bwMode="auto">
          <a:xfrm>
            <a:off x="9001125" y="4848225"/>
            <a:ext cx="742950" cy="1502859"/>
          </a:xfrm>
          <a:prstGeom prst="rect">
            <a:avLst/>
          </a:prstGeom>
        </xdr:spPr>
      </xdr:pic>
    </xdr:grpSp>
    <xdr:clientData/>
  </xdr:twoCellAnchor>
  <xdr:twoCellAnchor editAs="twoCell">
    <xdr:from>
      <xdr:col>7</xdr:col>
      <xdr:colOff>57151</xdr:colOff>
      <xdr:row>12</xdr:row>
      <xdr:rowOff>85725</xdr:rowOff>
    </xdr:from>
    <xdr:to>
      <xdr:col>10</xdr:col>
      <xdr:colOff>571501</xdr:colOff>
      <xdr:row>17</xdr:row>
      <xdr:rowOff>304800</xdr:rowOff>
    </xdr:to>
    <xdr:grpSp>
      <xdr:nvGrpSpPr>
        <xdr:cNvPr id="0" name=""/>
        <xdr:cNvGrpSpPr/>
      </xdr:nvGrpSpPr>
      <xdr:grpSpPr bwMode="auto">
        <a:xfrm>
          <a:off x="5353051" y="2828925"/>
          <a:ext cx="2343150" cy="1628775"/>
          <a:chOff x="10553700" y="4531078"/>
          <a:chExt cx="4192041" cy="2774599"/>
        </a:xfrm>
      </xdr:grpSpPr>
      <xdr:pic>
        <xdr:nvPicPr>
          <xdr:cNvPr id="36" name="Рисунок 35" descr="73.jpg"/>
          <xdr:cNvPicPr>
            <a:picLocks noChangeAspect="1"/>
          </xdr:cNvPicPr>
        </xdr:nvPicPr>
        <xdr:blipFill>
          <a:blip r:embed="rId29"/>
          <a:srcRect l="55625" t="15495" r="9831" b="35328"/>
          <a:stretch/>
        </xdr:blipFill>
        <xdr:spPr bwMode="auto">
          <a:xfrm>
            <a:off x="11903272" y="4562476"/>
            <a:ext cx="1381126" cy="2743201"/>
          </a:xfrm>
          <a:prstGeom prst="rect">
            <a:avLst/>
          </a:prstGeom>
        </xdr:spPr>
      </xdr:pic>
      <xdr:pic>
        <xdr:nvPicPr>
          <xdr:cNvPr id="37" name="Рисунок 36" descr="74.jpg"/>
          <xdr:cNvPicPr>
            <a:picLocks noChangeAspect="1"/>
          </xdr:cNvPicPr>
        </xdr:nvPicPr>
        <xdr:blipFill>
          <a:blip r:embed="rId30"/>
          <a:srcRect l="17094" t="15026" r="45744" b="35456"/>
          <a:stretch/>
        </xdr:blipFill>
        <xdr:spPr bwMode="auto">
          <a:xfrm>
            <a:off x="13259841" y="4531078"/>
            <a:ext cx="1485900" cy="2762251"/>
          </a:xfrm>
          <a:prstGeom prst="rect">
            <a:avLst/>
          </a:prstGeom>
        </xdr:spPr>
      </xdr:pic>
      <xdr:pic>
        <xdr:nvPicPr>
          <xdr:cNvPr id="38" name="Рисунок 37" descr="73.jpg"/>
          <xdr:cNvPicPr>
            <a:picLocks noChangeAspect="1"/>
          </xdr:cNvPicPr>
        </xdr:nvPicPr>
        <xdr:blipFill>
          <a:blip r:embed="rId29"/>
          <a:srcRect l="13460" t="14983" r="51045" b="35670"/>
          <a:stretch/>
        </xdr:blipFill>
        <xdr:spPr bwMode="auto">
          <a:xfrm>
            <a:off x="10553700" y="4543425"/>
            <a:ext cx="1419225" cy="2752725"/>
          </a:xfrm>
          <a:prstGeom prst="rect">
            <a:avLst/>
          </a:prstGeom>
        </xdr:spPr>
      </xdr:pic>
    </xdr:grpSp>
    <xdr:clientData/>
  </xdr:twoCellAnchor>
  <xdr:twoCellAnchor editAs="twoCell">
    <xdr:from>
      <xdr:col>11</xdr:col>
      <xdr:colOff>95252</xdr:colOff>
      <xdr:row>12</xdr:row>
      <xdr:rowOff>57149</xdr:rowOff>
    </xdr:from>
    <xdr:to>
      <xdr:col>15</xdr:col>
      <xdr:colOff>847726</xdr:colOff>
      <xdr:row>17</xdr:row>
      <xdr:rowOff>295274</xdr:rowOff>
    </xdr:to>
    <xdr:grpSp>
      <xdr:nvGrpSpPr>
        <xdr:cNvPr id="0" name=""/>
        <xdr:cNvGrpSpPr/>
      </xdr:nvGrpSpPr>
      <xdr:grpSpPr bwMode="auto">
        <a:xfrm>
          <a:off x="7829552" y="2800349"/>
          <a:ext cx="3190874" cy="1647825"/>
          <a:chOff x="7981951" y="2857500"/>
          <a:chExt cx="3320255" cy="1676400"/>
        </a:xfrm>
      </xdr:grpSpPr>
      <xdr:pic>
        <xdr:nvPicPr>
          <xdr:cNvPr id="40" name="Рисунок 39" descr="63.jpg"/>
          <xdr:cNvPicPr>
            <a:picLocks noChangeAspect="1"/>
          </xdr:cNvPicPr>
        </xdr:nvPicPr>
        <xdr:blipFill>
          <a:blip r:embed="rId31"/>
          <a:srcRect l="55267" t="15239" r="8762" b="35414"/>
          <a:stretch/>
        </xdr:blipFill>
        <xdr:spPr bwMode="auto">
          <a:xfrm>
            <a:off x="8801101" y="2880386"/>
            <a:ext cx="858970" cy="1643989"/>
          </a:xfrm>
          <a:prstGeom prst="rect">
            <a:avLst/>
          </a:prstGeom>
        </xdr:spPr>
      </xdr:pic>
      <xdr:pic>
        <xdr:nvPicPr>
          <xdr:cNvPr id="41" name="Рисунок 40" descr="64.jpg"/>
          <xdr:cNvPicPr>
            <a:picLocks noChangeAspect="1"/>
          </xdr:cNvPicPr>
        </xdr:nvPicPr>
        <xdr:blipFill>
          <a:blip r:embed="rId32"/>
          <a:srcRect l="10304" t="15452" r="54916" b="36054"/>
          <a:stretch/>
        </xdr:blipFill>
        <xdr:spPr bwMode="auto">
          <a:xfrm>
            <a:off x="9639300" y="2880253"/>
            <a:ext cx="830527" cy="1615546"/>
          </a:xfrm>
          <a:prstGeom prst="rect">
            <a:avLst/>
          </a:prstGeom>
        </xdr:spPr>
      </xdr:pic>
      <xdr:pic>
        <xdr:nvPicPr>
          <xdr:cNvPr id="42" name="Рисунок 41" descr="64.jpg"/>
          <xdr:cNvPicPr>
            <a:picLocks noChangeAspect="1"/>
          </xdr:cNvPicPr>
        </xdr:nvPicPr>
        <xdr:blipFill>
          <a:blip r:embed="rId32"/>
          <a:srcRect l="50801" t="15111" r="13465" b="35712"/>
          <a:stretch/>
        </xdr:blipFill>
        <xdr:spPr bwMode="auto">
          <a:xfrm>
            <a:off x="10448924" y="2857500"/>
            <a:ext cx="853281" cy="1638300"/>
          </a:xfrm>
          <a:prstGeom prst="rect">
            <a:avLst/>
          </a:prstGeom>
        </xdr:spPr>
      </xdr:pic>
      <xdr:pic>
        <xdr:nvPicPr>
          <xdr:cNvPr id="43" name="Рисунок 42" descr="63.jpg"/>
          <xdr:cNvPicPr>
            <a:picLocks noChangeAspect="1"/>
          </xdr:cNvPicPr>
        </xdr:nvPicPr>
        <xdr:blipFill>
          <a:blip r:embed="rId31"/>
          <a:srcRect l="14293" t="15580" r="50212" b="35241"/>
          <a:stretch/>
        </xdr:blipFill>
        <xdr:spPr bwMode="auto">
          <a:xfrm>
            <a:off x="7981951" y="2895600"/>
            <a:ext cx="847592" cy="1638300"/>
          </a:xfrm>
          <a:prstGeom prst="rect">
            <a:avLst/>
          </a:prstGeom>
        </xdr:spPr>
      </xdr:pic>
    </xdr:grpSp>
    <xdr:clientData/>
  </xdr:twoCellAnchor>
  <xdr:twoCellAnchor editAs="twoCell">
    <xdr:from>
      <xdr:col>7</xdr:col>
      <xdr:colOff>123827</xdr:colOff>
      <xdr:row>18</xdr:row>
      <xdr:rowOff>38100</xdr:rowOff>
    </xdr:from>
    <xdr:to>
      <xdr:col>10</xdr:col>
      <xdr:colOff>200025</xdr:colOff>
      <xdr:row>22</xdr:row>
      <xdr:rowOff>228600</xdr:rowOff>
    </xdr:to>
    <xdr:grpSp>
      <xdr:nvGrpSpPr>
        <xdr:cNvPr id="0" name=""/>
        <xdr:cNvGrpSpPr/>
      </xdr:nvGrpSpPr>
      <xdr:grpSpPr bwMode="auto">
        <a:xfrm>
          <a:off x="5419727" y="4533900"/>
          <a:ext cx="1904998" cy="1257300"/>
          <a:chOff x="3438525" y="5305425"/>
          <a:chExt cx="5114925" cy="3448050"/>
        </a:xfrm>
      </xdr:grpSpPr>
      <xdr:pic>
        <xdr:nvPicPr>
          <xdr:cNvPr id="45" name="Рисунок 44" descr="32-33 Вента.JPG"/>
          <xdr:cNvPicPr>
            <a:picLocks noChangeAspect="1"/>
          </xdr:cNvPicPr>
        </xdr:nvPicPr>
        <xdr:blipFill>
          <a:blip r:embed="rId33"/>
          <a:srcRect l="57189" t="16432" r="26828" b="36723"/>
          <a:stretch/>
        </xdr:blipFill>
        <xdr:spPr bwMode="auto">
          <a:xfrm>
            <a:off x="3438525" y="5305425"/>
            <a:ext cx="1676400" cy="3429000"/>
          </a:xfrm>
          <a:prstGeom prst="rect">
            <a:avLst/>
          </a:prstGeom>
        </xdr:spPr>
      </xdr:pic>
      <xdr:pic>
        <xdr:nvPicPr>
          <xdr:cNvPr id="46" name="Рисунок 45" descr="34-35 Вента1.JPG"/>
          <xdr:cNvPicPr>
            <a:picLocks noChangeAspect="1"/>
          </xdr:cNvPicPr>
        </xdr:nvPicPr>
        <xdr:blipFill>
          <a:blip r:embed="rId34"/>
          <a:srcRect l="5449" t="16335" r="78568" b="36560"/>
          <a:stretch/>
        </xdr:blipFill>
        <xdr:spPr bwMode="auto">
          <a:xfrm>
            <a:off x="6877050" y="5305425"/>
            <a:ext cx="1676400" cy="3448050"/>
          </a:xfrm>
          <a:prstGeom prst="rect">
            <a:avLst/>
          </a:prstGeom>
        </xdr:spPr>
      </xdr:pic>
      <xdr:pic>
        <xdr:nvPicPr>
          <xdr:cNvPr id="47" name="Рисунок 46" descr="32-33 Вента.JPG"/>
          <xdr:cNvPicPr>
            <a:picLocks noChangeAspect="1"/>
          </xdr:cNvPicPr>
        </xdr:nvPicPr>
        <xdr:blipFill>
          <a:blip r:embed="rId33"/>
          <a:srcRect l="78530" t="16432" r="5486" b="36593"/>
          <a:stretch/>
        </xdr:blipFill>
        <xdr:spPr bwMode="auto">
          <a:xfrm>
            <a:off x="5200650" y="5305425"/>
            <a:ext cx="1676400" cy="3438525"/>
          </a:xfrm>
          <a:prstGeom prst="rect">
            <a:avLst/>
          </a:prstGeom>
        </xdr:spPr>
      </xdr:pic>
    </xdr:grpSp>
    <xdr:clientData/>
  </xdr:twoCellAnchor>
  <xdr:twoCellAnchor editAs="twoCell">
    <xdr:from>
      <xdr:col>10</xdr:col>
      <xdr:colOff>304798</xdr:colOff>
      <xdr:row>18</xdr:row>
      <xdr:rowOff>1</xdr:rowOff>
    </xdr:from>
    <xdr:to>
      <xdr:col>14</xdr:col>
      <xdr:colOff>381000</xdr:colOff>
      <xdr:row>22</xdr:row>
      <xdr:rowOff>228601</xdr:rowOff>
    </xdr:to>
    <xdr:grpSp>
      <xdr:nvGrpSpPr>
        <xdr:cNvPr id="0" name=""/>
        <xdr:cNvGrpSpPr/>
      </xdr:nvGrpSpPr>
      <xdr:grpSpPr bwMode="auto">
        <a:xfrm>
          <a:off x="7429498" y="4495801"/>
          <a:ext cx="2514602" cy="1295400"/>
          <a:chOff x="3305175" y="4810125"/>
          <a:chExt cx="6705600" cy="3524250"/>
        </a:xfrm>
      </xdr:grpSpPr>
      <xdr:pic>
        <xdr:nvPicPr>
          <xdr:cNvPr id="49" name="Рисунок 48" descr="28-29 Консул.jpg"/>
          <xdr:cNvPicPr>
            <a:picLocks noChangeAspect="1"/>
          </xdr:cNvPicPr>
        </xdr:nvPicPr>
        <xdr:blipFill>
          <a:blip r:embed="rId35"/>
          <a:srcRect l="78303" t="15976" r="5441" b="36268"/>
          <a:stretch/>
        </xdr:blipFill>
        <xdr:spPr bwMode="auto">
          <a:xfrm>
            <a:off x="4953000" y="4838700"/>
            <a:ext cx="1704975" cy="3495675"/>
          </a:xfrm>
          <a:prstGeom prst="rect">
            <a:avLst/>
          </a:prstGeom>
        </xdr:spPr>
      </xdr:pic>
      <xdr:pic>
        <xdr:nvPicPr>
          <xdr:cNvPr id="50" name="Рисунок 49" descr="30-31 Консул1.JPG"/>
          <xdr:cNvPicPr>
            <a:picLocks noChangeAspect="1"/>
          </xdr:cNvPicPr>
        </xdr:nvPicPr>
        <xdr:blipFill>
          <a:blip r:embed="rId36"/>
          <a:srcRect l="5585" t="15619" r="78614" b="36365"/>
          <a:stretch/>
        </xdr:blipFill>
        <xdr:spPr bwMode="auto">
          <a:xfrm>
            <a:off x="6667500" y="4810125"/>
            <a:ext cx="1657350" cy="3514725"/>
          </a:xfrm>
          <a:prstGeom prst="rect">
            <a:avLst/>
          </a:prstGeom>
        </xdr:spPr>
      </xdr:pic>
      <xdr:pic>
        <xdr:nvPicPr>
          <xdr:cNvPr id="51" name="Рисунок 50" descr="30-31 Консул1.JPG"/>
          <xdr:cNvPicPr>
            <a:picLocks noChangeAspect="1"/>
          </xdr:cNvPicPr>
        </xdr:nvPicPr>
        <xdr:blipFill>
          <a:blip r:embed="rId36"/>
          <a:srcRect l="26653" t="15619" r="57182" b="36365"/>
          <a:stretch/>
        </xdr:blipFill>
        <xdr:spPr bwMode="auto">
          <a:xfrm>
            <a:off x="8315325" y="4819650"/>
            <a:ext cx="1695450" cy="3514725"/>
          </a:xfrm>
          <a:prstGeom prst="rect">
            <a:avLst/>
          </a:prstGeom>
        </xdr:spPr>
      </xdr:pic>
      <xdr:pic>
        <xdr:nvPicPr>
          <xdr:cNvPr id="52" name="Рисунок 51" descr="28-29 Консул.jpg"/>
          <xdr:cNvPicPr>
            <a:picLocks noChangeAspect="1"/>
          </xdr:cNvPicPr>
        </xdr:nvPicPr>
        <xdr:blipFill>
          <a:blip r:embed="rId35"/>
          <a:srcRect l="57325" t="15976" r="26692" b="36658"/>
          <a:stretch/>
        </xdr:blipFill>
        <xdr:spPr bwMode="auto">
          <a:xfrm>
            <a:off x="3305175" y="4838700"/>
            <a:ext cx="1676400" cy="3467100"/>
          </a:xfrm>
          <a:prstGeom prst="rect">
            <a:avLst/>
          </a:prstGeom>
        </xdr:spPr>
      </xdr:pic>
    </xdr:grpSp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m="http://schemas.openxmlformats.org/officeDocument/2006/math" xmlns:w="http://schemas.openxmlformats.org/wordprocessingml/2006/main">
  <xdr:twoCellAnchor editAs="oneCell">
    <xdr:from>
      <xdr:col>1</xdr:col>
      <xdr:colOff>65943</xdr:colOff>
      <xdr:row>80</xdr:row>
      <xdr:rowOff>117231</xdr:rowOff>
    </xdr:from>
    <xdr:to>
      <xdr:col>1</xdr:col>
      <xdr:colOff>758519</xdr:colOff>
      <xdr:row>82</xdr:row>
      <xdr:rowOff>11045</xdr:rowOff>
    </xdr:to>
    <xdr:pic>
      <xdr:nvPicPr>
        <xdr:cNvPr id="2" name="Рисунок 1" descr="ELLE матовый хром.jpg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373674" y="1252904"/>
          <a:ext cx="692576" cy="317310"/>
        </a:xfrm>
        <a:prstGeom prst="rect">
          <a:avLst/>
        </a:prstGeom>
      </xdr:spPr>
    </xdr:pic>
    <xdr:clientData/>
  </xdr:twoCellAnchor>
  <xdr:twoCellAnchor editAs="oneCell">
    <xdr:from>
      <xdr:col>1</xdr:col>
      <xdr:colOff>62078</xdr:colOff>
      <xdr:row>84</xdr:row>
      <xdr:rowOff>106040</xdr:rowOff>
    </xdr:from>
    <xdr:to>
      <xdr:col>1</xdr:col>
      <xdr:colOff>767269</xdr:colOff>
      <xdr:row>85</xdr:row>
      <xdr:rowOff>174382</xdr:rowOff>
    </xdr:to>
    <xdr:pic>
      <xdr:nvPicPr>
        <xdr:cNvPr id="3" name="Рисунок 2" descr="FLAKE, матовый хром.jpg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369809" y="1974405"/>
          <a:ext cx="705191" cy="282288"/>
        </a:xfrm>
        <a:prstGeom prst="rect">
          <a:avLst/>
        </a:prstGeom>
      </xdr:spPr>
    </xdr:pic>
    <xdr:clientData/>
  </xdr:twoCellAnchor>
  <xdr:twoCellAnchor editAs="oneCell">
    <xdr:from>
      <xdr:col>1</xdr:col>
      <xdr:colOff>51289</xdr:colOff>
      <xdr:row>98</xdr:row>
      <xdr:rowOff>102577</xdr:rowOff>
    </xdr:from>
    <xdr:to>
      <xdr:col>1</xdr:col>
      <xdr:colOff>769150</xdr:colOff>
      <xdr:row>100</xdr:row>
      <xdr:rowOff>30773</xdr:rowOff>
    </xdr:to>
    <xdr:pic>
      <xdr:nvPicPr>
        <xdr:cNvPr id="5" name="Рисунок 4" descr="Ice матовый хром.jpg"/>
        <xdr:cNvPicPr>
          <a:picLocks noChangeAspect="1"/>
        </xdr:cNvPicPr>
      </xdr:nvPicPr>
      <xdr:blipFill>
        <a:blip r:embed="rId3"/>
        <a:srcRect l="0" t="0" r="0" b="58464"/>
        <a:stretch/>
      </xdr:blipFill>
      <xdr:spPr bwMode="auto">
        <a:xfrm>
          <a:off x="359020" y="4535365"/>
          <a:ext cx="717861" cy="351693"/>
        </a:xfrm>
        <a:prstGeom prst="rect">
          <a:avLst/>
        </a:prstGeom>
      </xdr:spPr>
    </xdr:pic>
    <xdr:clientData/>
  </xdr:twoCellAnchor>
  <xdr:twoCellAnchor editAs="oneCell">
    <xdr:from>
      <xdr:col>1</xdr:col>
      <xdr:colOff>43961</xdr:colOff>
      <xdr:row>132</xdr:row>
      <xdr:rowOff>139211</xdr:rowOff>
    </xdr:from>
    <xdr:to>
      <xdr:col>1</xdr:col>
      <xdr:colOff>765091</xdr:colOff>
      <xdr:row>133</xdr:row>
      <xdr:rowOff>187138</xdr:rowOff>
    </xdr:to>
    <xdr:pic>
      <xdr:nvPicPr>
        <xdr:cNvPr id="6" name="Рисунок 5" descr="Corsa, матовый хром.jpg"/>
        <xdr:cNvPicPr>
          <a:picLocks noChangeAspect="1"/>
        </xdr:cNvPicPr>
      </xdr:nvPicPr>
      <xdr:blipFill>
        <a:blip r:embed="rId4"/>
        <a:stretch/>
      </xdr:blipFill>
      <xdr:spPr bwMode="auto">
        <a:xfrm>
          <a:off x="351692" y="7502769"/>
          <a:ext cx="721130" cy="261873"/>
        </a:xfrm>
        <a:prstGeom prst="rect">
          <a:avLst/>
        </a:prstGeom>
      </xdr:spPr>
    </xdr:pic>
    <xdr:clientData/>
  </xdr:twoCellAnchor>
  <xdr:twoCellAnchor editAs="oneCell">
    <xdr:from>
      <xdr:col>1</xdr:col>
      <xdr:colOff>161191</xdr:colOff>
      <xdr:row>139</xdr:row>
      <xdr:rowOff>84057</xdr:rowOff>
    </xdr:from>
    <xdr:to>
      <xdr:col>1</xdr:col>
      <xdr:colOff>734795</xdr:colOff>
      <xdr:row>141</xdr:row>
      <xdr:rowOff>64907</xdr:rowOff>
    </xdr:to>
    <xdr:pic>
      <xdr:nvPicPr>
        <xdr:cNvPr id="7" name="Рисунок 6" descr="Накладка под евроцилиндр 242 cylinder, матовый хром.jpg"/>
        <xdr:cNvPicPr>
          <a:picLocks noChangeAspect="1"/>
        </xdr:cNvPicPr>
      </xdr:nvPicPr>
      <xdr:blipFill>
        <a:blip r:embed="rId5"/>
        <a:srcRect l="18895" t="0" r="17361" b="53713"/>
        <a:stretch/>
      </xdr:blipFill>
      <xdr:spPr bwMode="auto">
        <a:xfrm>
          <a:off x="468922" y="8729827"/>
          <a:ext cx="573604" cy="404345"/>
        </a:xfrm>
        <a:prstGeom prst="rect">
          <a:avLst/>
        </a:prstGeom>
      </xdr:spPr>
    </xdr:pic>
    <xdr:clientData/>
  </xdr:twoCellAnchor>
  <xdr:twoCellAnchor editAs="oneCell">
    <xdr:from>
      <xdr:col>1</xdr:col>
      <xdr:colOff>175847</xdr:colOff>
      <xdr:row>136</xdr:row>
      <xdr:rowOff>102175</xdr:rowOff>
    </xdr:from>
    <xdr:to>
      <xdr:col>1</xdr:col>
      <xdr:colOff>728098</xdr:colOff>
      <xdr:row>138</xdr:row>
      <xdr:rowOff>75961</xdr:rowOff>
    </xdr:to>
    <xdr:pic>
      <xdr:nvPicPr>
        <xdr:cNvPr id="8" name="Рисунок 7" descr="Фиксатор 242 WC, матовый хром.jpg"/>
        <xdr:cNvPicPr>
          <a:picLocks noChangeAspect="1"/>
        </xdr:cNvPicPr>
      </xdr:nvPicPr>
      <xdr:blipFill>
        <a:blip r:embed="rId6"/>
        <a:srcRect l="19337" t="0" r="14402" b="54521"/>
        <a:stretch/>
      </xdr:blipFill>
      <xdr:spPr bwMode="auto">
        <a:xfrm>
          <a:off x="483578" y="8198425"/>
          <a:ext cx="552251" cy="397282"/>
        </a:xfrm>
        <a:prstGeom prst="rect">
          <a:avLst/>
        </a:prstGeom>
      </xdr:spPr>
    </xdr:pic>
    <xdr:clientData/>
  </xdr:twoCellAnchor>
  <xdr:twoCellAnchor editAs="oneCell">
    <xdr:from>
      <xdr:col>1</xdr:col>
      <xdr:colOff>124559</xdr:colOff>
      <xdr:row>109</xdr:row>
      <xdr:rowOff>14654</xdr:rowOff>
    </xdr:from>
    <xdr:to>
      <xdr:col>1</xdr:col>
      <xdr:colOff>741706</xdr:colOff>
      <xdr:row>112</xdr:row>
      <xdr:rowOff>3340</xdr:rowOff>
    </xdr:to>
    <xdr:pic>
      <xdr:nvPicPr>
        <xdr:cNvPr id="9" name="Рисунок 8" descr="Накладка под евроцилиндр 211BIC cylinder, матовый хром.jpg"/>
        <xdr:cNvPicPr>
          <a:picLocks noChangeAspect="1"/>
        </xdr:cNvPicPr>
      </xdr:nvPicPr>
      <xdr:blipFill>
        <a:blip r:embed="rId7"/>
        <a:srcRect l="17442" t="0" r="19640" b="42689"/>
        <a:stretch/>
      </xdr:blipFill>
      <xdr:spPr bwMode="auto">
        <a:xfrm>
          <a:off x="432290" y="6462347"/>
          <a:ext cx="617148" cy="623931"/>
        </a:xfrm>
        <a:prstGeom prst="rect">
          <a:avLst/>
        </a:prstGeom>
      </xdr:spPr>
    </xdr:pic>
    <xdr:clientData/>
  </xdr:twoCellAnchor>
  <xdr:twoCellAnchor editAs="oneCell">
    <xdr:from>
      <xdr:col>1</xdr:col>
      <xdr:colOff>14652</xdr:colOff>
      <xdr:row>103</xdr:row>
      <xdr:rowOff>179307</xdr:rowOff>
    </xdr:from>
    <xdr:to>
      <xdr:col>1</xdr:col>
      <xdr:colOff>776654</xdr:colOff>
      <xdr:row>106</xdr:row>
      <xdr:rowOff>153865</xdr:rowOff>
    </xdr:to>
    <xdr:pic>
      <xdr:nvPicPr>
        <xdr:cNvPr id="10" name="Рисунок 9" descr="Фиксатор 211BIC WC матовый хром.jpg"/>
        <xdr:cNvPicPr>
          <a:picLocks noChangeAspect="1"/>
        </xdr:cNvPicPr>
      </xdr:nvPicPr>
      <xdr:blipFill>
        <a:blip r:embed="rId8"/>
        <a:srcRect l="14033" t="0" r="14328" b="46721"/>
        <a:stretch/>
      </xdr:blipFill>
      <xdr:spPr bwMode="auto">
        <a:xfrm>
          <a:off x="322384" y="5527962"/>
          <a:ext cx="762001" cy="612000"/>
        </a:xfrm>
        <a:prstGeom prst="rect">
          <a:avLst/>
        </a:prstGeom>
      </xdr:spPr>
    </xdr:pic>
    <xdr:clientData/>
  </xdr:twoCellAnchor>
  <xdr:twoCellAnchor editAs="oneCell">
    <xdr:from>
      <xdr:col>1</xdr:col>
      <xdr:colOff>109902</xdr:colOff>
      <xdr:row>114</xdr:row>
      <xdr:rowOff>80596</xdr:rowOff>
    </xdr:from>
    <xdr:to>
      <xdr:col>1</xdr:col>
      <xdr:colOff>819485</xdr:colOff>
      <xdr:row>115</xdr:row>
      <xdr:rowOff>81329</xdr:rowOff>
    </xdr:to>
    <xdr:pic>
      <xdr:nvPicPr>
        <xdr:cNvPr id="11" name="Рисунок 10" descr="Ice Mini, матовый хром.jpg"/>
        <xdr:cNvPicPr>
          <a:picLocks noChangeAspect="1"/>
        </xdr:cNvPicPr>
      </xdr:nvPicPr>
      <xdr:blipFill>
        <a:blip r:embed="rId9"/>
        <a:stretch/>
      </xdr:blipFill>
      <xdr:spPr bwMode="auto">
        <a:xfrm>
          <a:off x="417635" y="9459058"/>
          <a:ext cx="709581" cy="212480"/>
        </a:xfrm>
        <a:prstGeom prst="rect">
          <a:avLst/>
        </a:prstGeom>
      </xdr:spPr>
    </xdr:pic>
    <xdr:clientData/>
  </xdr:twoCellAnchor>
  <xdr:twoCellAnchor editAs="oneCell">
    <xdr:from>
      <xdr:col>1</xdr:col>
      <xdr:colOff>219804</xdr:colOff>
      <xdr:row>117</xdr:row>
      <xdr:rowOff>51289</xdr:rowOff>
    </xdr:from>
    <xdr:to>
      <xdr:col>1</xdr:col>
      <xdr:colOff>634779</xdr:colOff>
      <xdr:row>119</xdr:row>
      <xdr:rowOff>30773</xdr:rowOff>
    </xdr:to>
    <xdr:pic>
      <xdr:nvPicPr>
        <xdr:cNvPr id="12" name="Рисунок 11" descr="Фиксатор 243 WC, матовый хром (на фото полированный, в матовом пока нет ).jpg"/>
        <xdr:cNvPicPr>
          <a:picLocks noChangeAspect="1"/>
        </xdr:cNvPicPr>
      </xdr:nvPicPr>
      <xdr:blipFill>
        <a:blip r:embed="rId10"/>
        <a:srcRect l="27727" t="0" r="28265" b="57265"/>
        <a:stretch/>
      </xdr:blipFill>
      <xdr:spPr bwMode="auto">
        <a:xfrm>
          <a:off x="527539" y="9979270"/>
          <a:ext cx="414972" cy="402979"/>
        </a:xfrm>
        <a:prstGeom prst="rect">
          <a:avLst/>
        </a:prstGeom>
      </xdr:spPr>
    </xdr:pic>
    <xdr:clientData/>
  </xdr:twoCellAnchor>
  <xdr:twoCellAnchor editAs="oneCell">
    <xdr:from>
      <xdr:col>1</xdr:col>
      <xdr:colOff>43961</xdr:colOff>
      <xdr:row>124</xdr:row>
      <xdr:rowOff>51289</xdr:rowOff>
    </xdr:from>
    <xdr:to>
      <xdr:col>1</xdr:col>
      <xdr:colOff>824833</xdr:colOff>
      <xdr:row>125</xdr:row>
      <xdr:rowOff>52024</xdr:rowOff>
    </xdr:to>
    <xdr:pic>
      <xdr:nvPicPr>
        <xdr:cNvPr id="13" name="Рисунок 12" descr="Easy Mini, полированный хром.jpg"/>
        <xdr:cNvPicPr>
          <a:picLocks noChangeAspect="1"/>
        </xdr:cNvPicPr>
      </xdr:nvPicPr>
      <xdr:blipFill>
        <a:blip r:embed="rId11"/>
        <a:stretch/>
      </xdr:blipFill>
      <xdr:spPr bwMode="auto">
        <a:xfrm>
          <a:off x="351693" y="11261481"/>
          <a:ext cx="780871" cy="212482"/>
        </a:xfrm>
        <a:prstGeom prst="rect">
          <a:avLst/>
        </a:prstGeom>
      </xdr:spPr>
    </xdr:pic>
    <xdr:clientData/>
  </xdr:twoCellAnchor>
  <xdr:twoCellAnchor editAs="oneCell">
    <xdr:from>
      <xdr:col>1</xdr:col>
      <xdr:colOff>36635</xdr:colOff>
      <xdr:row>196</xdr:row>
      <xdr:rowOff>51289</xdr:rowOff>
    </xdr:from>
    <xdr:to>
      <xdr:col>1</xdr:col>
      <xdr:colOff>832903</xdr:colOff>
      <xdr:row>197</xdr:row>
      <xdr:rowOff>117966</xdr:rowOff>
    </xdr:to>
    <xdr:pic>
      <xdr:nvPicPr>
        <xdr:cNvPr id="14" name="Рисунок 13" descr="TASHA полированный хром.jpg"/>
        <xdr:cNvPicPr>
          <a:picLocks noChangeAspect="1"/>
        </xdr:cNvPicPr>
      </xdr:nvPicPr>
      <xdr:blipFill>
        <a:blip r:embed="rId12"/>
        <a:stretch/>
      </xdr:blipFill>
      <xdr:spPr bwMode="auto">
        <a:xfrm>
          <a:off x="344366" y="12910039"/>
          <a:ext cx="796268" cy="278423"/>
        </a:xfrm>
        <a:prstGeom prst="rect">
          <a:avLst/>
        </a:prstGeom>
      </xdr:spPr>
    </xdr:pic>
    <xdr:clientData/>
  </xdr:twoCellAnchor>
  <xdr:twoCellAnchor editAs="oneCell">
    <xdr:from>
      <xdr:col>1</xdr:col>
      <xdr:colOff>29309</xdr:colOff>
      <xdr:row>144</xdr:row>
      <xdr:rowOff>21979</xdr:rowOff>
    </xdr:from>
    <xdr:to>
      <xdr:col>1</xdr:col>
      <xdr:colOff>857250</xdr:colOff>
      <xdr:row>145</xdr:row>
      <xdr:rowOff>149295</xdr:rowOff>
    </xdr:to>
    <xdr:pic>
      <xdr:nvPicPr>
        <xdr:cNvPr id="15" name="Рисунок 14" descr="ORIGAMI матовый хром.jpg"/>
        <xdr:cNvPicPr>
          <a:picLocks noChangeAspect="1"/>
        </xdr:cNvPicPr>
      </xdr:nvPicPr>
      <xdr:blipFill>
        <a:blip r:embed="rId13"/>
        <a:stretch/>
      </xdr:blipFill>
      <xdr:spPr bwMode="auto">
        <a:xfrm>
          <a:off x="337040" y="15261981"/>
          <a:ext cx="827941" cy="339061"/>
        </a:xfrm>
        <a:prstGeom prst="rect">
          <a:avLst/>
        </a:prstGeom>
      </xdr:spPr>
    </xdr:pic>
    <xdr:clientData/>
  </xdr:twoCellAnchor>
  <xdr:twoCellAnchor editAs="oneCell">
    <xdr:from>
      <xdr:col>1</xdr:col>
      <xdr:colOff>14654</xdr:colOff>
      <xdr:row>158</xdr:row>
      <xdr:rowOff>95250</xdr:rowOff>
    </xdr:from>
    <xdr:to>
      <xdr:col>1</xdr:col>
      <xdr:colOff>863792</xdr:colOff>
      <xdr:row>160</xdr:row>
      <xdr:rowOff>16118</xdr:rowOff>
    </xdr:to>
    <xdr:pic>
      <xdr:nvPicPr>
        <xdr:cNvPr id="16" name="Рисунок 15" descr="LAURA-LISCIA матовый хром.jpg"/>
        <xdr:cNvPicPr>
          <a:picLocks noChangeAspect="1"/>
        </xdr:cNvPicPr>
      </xdr:nvPicPr>
      <xdr:blipFill>
        <a:blip r:embed="rId14"/>
        <a:srcRect l="0" t="0" r="0" b="59445"/>
        <a:stretch/>
      </xdr:blipFill>
      <xdr:spPr bwMode="auto">
        <a:xfrm>
          <a:off x="322385" y="17907000"/>
          <a:ext cx="849138" cy="344365"/>
        </a:xfrm>
        <a:prstGeom prst="rect">
          <a:avLst/>
        </a:prstGeom>
      </xdr:spPr>
    </xdr:pic>
    <xdr:clientData/>
  </xdr:twoCellAnchor>
  <xdr:twoCellAnchor editAs="oneCell">
    <xdr:from>
      <xdr:col>1</xdr:col>
      <xdr:colOff>36635</xdr:colOff>
      <xdr:row>165</xdr:row>
      <xdr:rowOff>168519</xdr:rowOff>
    </xdr:from>
    <xdr:to>
      <xdr:col>1</xdr:col>
      <xdr:colOff>867084</xdr:colOff>
      <xdr:row>167</xdr:row>
      <xdr:rowOff>60081</xdr:rowOff>
    </xdr:to>
    <xdr:pic>
      <xdr:nvPicPr>
        <xdr:cNvPr id="17" name="Рисунок 16" descr="MOD-800 хром-матовый хром.jpg"/>
        <xdr:cNvPicPr>
          <a:picLocks noChangeAspect="1"/>
        </xdr:cNvPicPr>
      </xdr:nvPicPr>
      <xdr:blipFill>
        <a:blip r:embed="rId15"/>
        <a:srcRect l="0" t="0" r="0" b="62062"/>
        <a:stretch/>
      </xdr:blipFill>
      <xdr:spPr bwMode="auto">
        <a:xfrm>
          <a:off x="344366" y="19262481"/>
          <a:ext cx="830449" cy="315058"/>
        </a:xfrm>
        <a:prstGeom prst="rect">
          <a:avLst/>
        </a:prstGeom>
      </xdr:spPr>
    </xdr:pic>
    <xdr:clientData/>
  </xdr:twoCellAnchor>
  <xdr:twoCellAnchor editAs="oneCell">
    <xdr:from>
      <xdr:col>1</xdr:col>
      <xdr:colOff>29308</xdr:colOff>
      <xdr:row>172</xdr:row>
      <xdr:rowOff>14654</xdr:rowOff>
    </xdr:from>
    <xdr:to>
      <xdr:col>1</xdr:col>
      <xdr:colOff>849923</xdr:colOff>
      <xdr:row>173</xdr:row>
      <xdr:rowOff>107870</xdr:rowOff>
    </xdr:to>
    <xdr:pic>
      <xdr:nvPicPr>
        <xdr:cNvPr id="18" name="Рисунок 17" descr="DENA матовый хром.jpg"/>
        <xdr:cNvPicPr>
          <a:picLocks noChangeAspect="1"/>
        </xdr:cNvPicPr>
      </xdr:nvPicPr>
      <xdr:blipFill>
        <a:blip r:embed="rId16"/>
        <a:stretch/>
      </xdr:blipFill>
      <xdr:spPr bwMode="auto">
        <a:xfrm>
          <a:off x="337039" y="20390828"/>
          <a:ext cx="820615" cy="304962"/>
        </a:xfrm>
        <a:prstGeom prst="rect">
          <a:avLst/>
        </a:prstGeom>
      </xdr:spPr>
    </xdr:pic>
    <xdr:clientData/>
  </xdr:twoCellAnchor>
  <xdr:twoCellAnchor editAs="oneCell">
    <xdr:from>
      <xdr:col>1</xdr:col>
      <xdr:colOff>51289</xdr:colOff>
      <xdr:row>176</xdr:row>
      <xdr:rowOff>80596</xdr:rowOff>
    </xdr:from>
    <xdr:to>
      <xdr:col>1</xdr:col>
      <xdr:colOff>842599</xdr:colOff>
      <xdr:row>177</xdr:row>
      <xdr:rowOff>196361</xdr:rowOff>
    </xdr:to>
    <xdr:pic>
      <xdr:nvPicPr>
        <xdr:cNvPr id="19" name="Рисунок 18" descr="PATRIZIO бронза.jpg"/>
        <xdr:cNvPicPr>
          <a:picLocks noChangeAspect="1"/>
        </xdr:cNvPicPr>
      </xdr:nvPicPr>
      <xdr:blipFill>
        <a:blip r:embed="rId17"/>
        <a:srcRect l="0" t="0" r="0" b="58333"/>
        <a:stretch/>
      </xdr:blipFill>
      <xdr:spPr bwMode="auto">
        <a:xfrm>
          <a:off x="359021" y="21189462"/>
          <a:ext cx="791309" cy="329712"/>
        </a:xfrm>
        <a:prstGeom prst="rect">
          <a:avLst/>
        </a:prstGeom>
      </xdr:spPr>
    </xdr:pic>
    <xdr:clientData/>
  </xdr:twoCellAnchor>
  <xdr:twoCellAnchor editAs="oneCell">
    <xdr:from>
      <xdr:col>1</xdr:col>
      <xdr:colOff>234463</xdr:colOff>
      <xdr:row>208</xdr:row>
      <xdr:rowOff>175846</xdr:rowOff>
    </xdr:from>
    <xdr:to>
      <xdr:col>1</xdr:col>
      <xdr:colOff>761310</xdr:colOff>
      <xdr:row>212</xdr:row>
      <xdr:rowOff>168519</xdr:rowOff>
    </xdr:to>
    <xdr:pic>
      <xdr:nvPicPr>
        <xdr:cNvPr id="20" name="Рисунок 19" descr="ПС мат.хром.jpg"/>
        <xdr:cNvPicPr>
          <a:picLocks noChangeAspect="1"/>
        </xdr:cNvPicPr>
      </xdr:nvPicPr>
      <xdr:blipFill>
        <a:blip r:embed="rId18"/>
        <a:srcRect l="24436" t="-398" r="21513" b="22974"/>
        <a:stretch/>
      </xdr:blipFill>
      <xdr:spPr bwMode="auto">
        <a:xfrm>
          <a:off x="542194" y="25732154"/>
          <a:ext cx="526847" cy="754673"/>
        </a:xfrm>
        <a:prstGeom prst="rect">
          <a:avLst/>
        </a:prstGeom>
      </xdr:spPr>
    </xdr:pic>
    <xdr:clientData/>
  </xdr:twoCellAnchor>
  <xdr:twoCellAnchor editAs="oneCell">
    <xdr:from>
      <xdr:col>1</xdr:col>
      <xdr:colOff>58615</xdr:colOff>
      <xdr:row>282</xdr:row>
      <xdr:rowOff>21979</xdr:rowOff>
    </xdr:from>
    <xdr:to>
      <xdr:col>1</xdr:col>
      <xdr:colOff>873654</xdr:colOff>
      <xdr:row>284</xdr:row>
      <xdr:rowOff>51280</xdr:rowOff>
    </xdr:to>
    <xdr:pic>
      <xdr:nvPicPr>
        <xdr:cNvPr id="21" name="Рисунок 20" descr="мат.хром.jpg"/>
        <xdr:cNvPicPr>
          <a:picLocks noChangeAspect="1"/>
        </xdr:cNvPicPr>
      </xdr:nvPicPr>
      <xdr:blipFill>
        <a:blip r:embed="rId19"/>
        <a:stretch/>
      </xdr:blipFill>
      <xdr:spPr bwMode="auto">
        <a:xfrm>
          <a:off x="366346" y="27300116"/>
          <a:ext cx="815039" cy="410307"/>
        </a:xfrm>
        <a:prstGeom prst="rect">
          <a:avLst/>
        </a:prstGeom>
      </xdr:spPr>
    </xdr:pic>
    <xdr:clientData/>
  </xdr:twoCellAnchor>
  <xdr:twoCellAnchor editAs="twoCell">
    <xdr:from>
      <xdr:col>1</xdr:col>
      <xdr:colOff>55563</xdr:colOff>
      <xdr:row>10</xdr:row>
      <xdr:rowOff>87310</xdr:rowOff>
    </xdr:from>
    <xdr:to>
      <xdr:col>2</xdr:col>
      <xdr:colOff>2649</xdr:colOff>
      <xdr:row>12</xdr:row>
      <xdr:rowOff>71438</xdr:rowOff>
    </xdr:to>
    <xdr:pic>
      <xdr:nvPicPr>
        <xdr:cNvPr id="24" name="Picture 168"/>
        <xdr:cNvPicPr>
          <a:picLocks noChangeAspect="1" noChangeArrowheads="1"/>
        </xdr:cNvPicPr>
      </xdr:nvPicPr>
      <xdr:blipFill>
        <a:blip r:embed="rId20">
          <a:extLst>
            <a:ext uri="{96DAC541-7B7A-43D3-8B79-37D633B846F1}">
              <asvg:svgBlip xmlns:asvg="http://schemas.microsoft.com/office/drawing/2016/SVG/main" r:embed="rId21"/>
            </a:ext>
          </a:extLst>
        </a:blip>
        <a:stretch/>
      </xdr:blipFill>
      <xdr:spPr bwMode="auto">
        <a:xfrm>
          <a:off x="357188" y="1230312"/>
          <a:ext cx="836086" cy="34925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twoCell">
    <xdr:from>
      <xdr:col>1</xdr:col>
      <xdr:colOff>150813</xdr:colOff>
      <xdr:row>14</xdr:row>
      <xdr:rowOff>47625</xdr:rowOff>
    </xdr:from>
    <xdr:to>
      <xdr:col>1</xdr:col>
      <xdr:colOff>660134</xdr:colOff>
      <xdr:row>16</xdr:row>
      <xdr:rowOff>119062</xdr:rowOff>
    </xdr:to>
    <xdr:pic>
      <xdr:nvPicPr>
        <xdr:cNvPr id="25" name="Picture 251"/>
        <xdr:cNvPicPr>
          <a:picLocks noChangeAspect="1" noChangeArrowheads="1"/>
        </xdr:cNvPicPr>
      </xdr:nvPicPr>
      <xdr:blipFill>
        <a:blip r:embed="rId22">
          <a:extLst>
            <a:ext uri="{96DAC541-7B7A-43D3-8B79-37D633B846F1}">
              <asvg:svgBlip xmlns:asvg="http://schemas.microsoft.com/office/drawing/2016/SVG/main" r:embed="rId23"/>
            </a:ext>
          </a:extLst>
        </a:blip>
        <a:srcRect l="0" t="3526" r="2563" b="0"/>
        <a:stretch/>
      </xdr:blipFill>
      <xdr:spPr bwMode="auto">
        <a:xfrm>
          <a:off x="452438" y="2468563"/>
          <a:ext cx="509322" cy="43656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twoCell">
    <xdr:from>
      <xdr:col>1</xdr:col>
      <xdr:colOff>230187</xdr:colOff>
      <xdr:row>17</xdr:row>
      <xdr:rowOff>103188</xdr:rowOff>
    </xdr:from>
    <xdr:to>
      <xdr:col>1</xdr:col>
      <xdr:colOff>706438</xdr:colOff>
      <xdr:row>19</xdr:row>
      <xdr:rowOff>103556</xdr:rowOff>
    </xdr:to>
    <xdr:pic>
      <xdr:nvPicPr>
        <xdr:cNvPr id="26" name="Picture 248"/>
        <xdr:cNvPicPr>
          <a:picLocks noChangeAspect="1" noChangeArrowheads="1"/>
        </xdr:cNvPicPr>
      </xdr:nvPicPr>
      <xdr:blipFill>
        <a:blip r:embed="rId24">
          <a:extLst>
            <a:ext uri="{96DAC541-7B7A-43D3-8B79-37D633B846F1}">
              <asvg:svgBlip xmlns:asvg="http://schemas.microsoft.com/office/drawing/2016/SVG/main" r:embed="rId25"/>
            </a:ext>
          </a:extLst>
        </a:blip>
        <a:stretch/>
      </xdr:blipFill>
      <xdr:spPr bwMode="auto">
        <a:xfrm>
          <a:off x="531814" y="3071813"/>
          <a:ext cx="476249" cy="36549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twoCell">
    <xdr:from>
      <xdr:col>1</xdr:col>
      <xdr:colOff>87313</xdr:colOff>
      <xdr:row>7</xdr:row>
      <xdr:rowOff>31750</xdr:rowOff>
    </xdr:from>
    <xdr:to>
      <xdr:col>1</xdr:col>
      <xdr:colOff>825501</xdr:colOff>
      <xdr:row>8</xdr:row>
      <xdr:rowOff>158428</xdr:rowOff>
    </xdr:to>
    <xdr:pic>
      <xdr:nvPicPr>
        <xdr:cNvPr id="30" name="Picture 1330"/>
        <xdr:cNvPicPr>
          <a:picLocks noChangeAspect="1" noChangeArrowheads="1"/>
        </xdr:cNvPicPr>
      </xdr:nvPicPr>
      <xdr:blipFill>
        <a:blip r:embed="rId26"/>
        <a:stretch/>
      </xdr:blipFill>
      <xdr:spPr bwMode="auto">
        <a:xfrm>
          <a:off x="388938" y="1174750"/>
          <a:ext cx="738188" cy="30924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twoCell">
    <xdr:from>
      <xdr:col>1</xdr:col>
      <xdr:colOff>47625</xdr:colOff>
      <xdr:row>21</xdr:row>
      <xdr:rowOff>23813</xdr:rowOff>
    </xdr:from>
    <xdr:to>
      <xdr:col>1</xdr:col>
      <xdr:colOff>838200</xdr:colOff>
      <xdr:row>22</xdr:row>
      <xdr:rowOff>155575</xdr:rowOff>
    </xdr:to>
    <xdr:pic>
      <xdr:nvPicPr>
        <xdr:cNvPr id="32" name="Picture 185"/>
        <xdr:cNvPicPr>
          <a:picLocks noChangeAspect="1" noChangeArrowheads="1"/>
        </xdr:cNvPicPr>
      </xdr:nvPicPr>
      <xdr:blipFill>
        <a:blip r:embed="rId27">
          <a:extLst>
            <a:ext uri="{96DAC541-7B7A-43D3-8B79-37D633B846F1}">
              <asvg:svgBlip xmlns:asvg="http://schemas.microsoft.com/office/drawing/2016/SVG/main" r:embed="rId28"/>
            </a:ext>
          </a:extLst>
        </a:blip>
        <a:stretch/>
      </xdr:blipFill>
      <xdr:spPr bwMode="auto">
        <a:xfrm>
          <a:off x="349250" y="3722688"/>
          <a:ext cx="790575" cy="3143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twoCell">
    <xdr:from>
      <xdr:col>1</xdr:col>
      <xdr:colOff>47623</xdr:colOff>
      <xdr:row>25</xdr:row>
      <xdr:rowOff>23813</xdr:rowOff>
    </xdr:from>
    <xdr:to>
      <xdr:col>1</xdr:col>
      <xdr:colOff>521439</xdr:colOff>
      <xdr:row>26</xdr:row>
      <xdr:rowOff>134937</xdr:rowOff>
    </xdr:to>
    <xdr:pic>
      <xdr:nvPicPr>
        <xdr:cNvPr id="33" name="Picture 252"/>
        <xdr:cNvPicPr>
          <a:picLocks noChangeAspect="1" noChangeArrowheads="1"/>
        </xdr:cNvPicPr>
      </xdr:nvPicPr>
      <xdr:blipFill>
        <a:blip r:embed="rId22">
          <a:extLst>
            <a:ext uri="{96DAC541-7B7A-43D3-8B79-37D633B846F1}">
              <asvg:svgBlip xmlns:asvg="http://schemas.microsoft.com/office/drawing/2016/SVG/main" r:embed="rId23"/>
            </a:ext>
          </a:extLst>
        </a:blip>
        <a:stretch/>
      </xdr:blipFill>
      <xdr:spPr bwMode="auto">
        <a:xfrm>
          <a:off x="349249" y="4087813"/>
          <a:ext cx="473816" cy="29368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twoCell">
    <xdr:from>
      <xdr:col>1</xdr:col>
      <xdr:colOff>492125</xdr:colOff>
      <xdr:row>26</xdr:row>
      <xdr:rowOff>88422</xdr:rowOff>
    </xdr:from>
    <xdr:to>
      <xdr:col>1</xdr:col>
      <xdr:colOff>838199</xdr:colOff>
      <xdr:row>27</xdr:row>
      <xdr:rowOff>171451</xdr:rowOff>
    </xdr:to>
    <xdr:pic>
      <xdr:nvPicPr>
        <xdr:cNvPr id="34" name="Picture 249"/>
        <xdr:cNvPicPr>
          <a:picLocks noChangeAspect="1" noChangeArrowheads="1"/>
        </xdr:cNvPicPr>
      </xdr:nvPicPr>
      <xdr:blipFill>
        <a:blip r:embed="rId24">
          <a:extLst>
            <a:ext uri="{96DAC541-7B7A-43D3-8B79-37D633B846F1}">
              <asvg:svgBlip xmlns:asvg="http://schemas.microsoft.com/office/drawing/2016/SVG/main" r:embed="rId25"/>
            </a:ext>
          </a:extLst>
        </a:blip>
        <a:stretch/>
      </xdr:blipFill>
      <xdr:spPr bwMode="auto">
        <a:xfrm>
          <a:off x="793750" y="4334985"/>
          <a:ext cx="346074" cy="26559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twoCell">
    <xdr:from>
      <xdr:col>1</xdr:col>
      <xdr:colOff>95250</xdr:colOff>
      <xdr:row>23</xdr:row>
      <xdr:rowOff>7937</xdr:rowOff>
    </xdr:from>
    <xdr:to>
      <xdr:col>1</xdr:col>
      <xdr:colOff>832970</xdr:colOff>
      <xdr:row>24</xdr:row>
      <xdr:rowOff>142875</xdr:rowOff>
    </xdr:to>
    <xdr:pic>
      <xdr:nvPicPr>
        <xdr:cNvPr id="38" name="Picture 212"/>
        <xdr:cNvPicPr>
          <a:picLocks noChangeAspect="1" noChangeArrowheads="1"/>
        </xdr:cNvPicPr>
      </xdr:nvPicPr>
      <xdr:blipFill>
        <a:blip r:embed="rId29">
          <a:extLst>
            <a:ext uri="{96DAC541-7B7A-43D3-8B79-37D633B846F1}">
              <asvg:svgBlip xmlns:asvg="http://schemas.microsoft.com/office/drawing/2016/SVG/main" r:embed="rId30"/>
            </a:ext>
          </a:extLst>
        </a:blip>
        <a:stretch/>
      </xdr:blipFill>
      <xdr:spPr bwMode="auto">
        <a:xfrm>
          <a:off x="396875" y="4619625"/>
          <a:ext cx="737721" cy="317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twoCell">
    <xdr:from>
      <xdr:col>1</xdr:col>
      <xdr:colOff>103188</xdr:colOff>
      <xdr:row>28</xdr:row>
      <xdr:rowOff>31750</xdr:rowOff>
    </xdr:from>
    <xdr:to>
      <xdr:col>1</xdr:col>
      <xdr:colOff>779462</xdr:colOff>
      <xdr:row>29</xdr:row>
      <xdr:rowOff>161924</xdr:rowOff>
    </xdr:to>
    <xdr:pic>
      <xdr:nvPicPr>
        <xdr:cNvPr id="39" name="Picture 139" descr="485-1-38-1976347888"/>
        <xdr:cNvPicPr>
          <a:picLocks noChangeAspect="1" noChangeArrowheads="1"/>
        </xdr:cNvPicPr>
      </xdr:nvPicPr>
      <xdr:blipFill>
        <a:blip r:embed="rId31"/>
        <a:stretch/>
      </xdr:blipFill>
      <xdr:spPr bwMode="auto">
        <a:xfrm>
          <a:off x="360363" y="5927725"/>
          <a:ext cx="676275" cy="3397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15875</xdr:colOff>
      <xdr:row>30</xdr:row>
      <xdr:rowOff>7937</xdr:rowOff>
    </xdr:from>
    <xdr:to>
      <xdr:col>1</xdr:col>
      <xdr:colOff>413966</xdr:colOff>
      <xdr:row>31</xdr:row>
      <xdr:rowOff>168275</xdr:rowOff>
    </xdr:to>
    <xdr:pic>
      <xdr:nvPicPr>
        <xdr:cNvPr id="42" name="Рисунок 41" descr="138_big.jpg"/>
        <xdr:cNvPicPr>
          <a:picLocks noChangeAspect="1"/>
        </xdr:cNvPicPr>
      </xdr:nvPicPr>
      <xdr:blipFill>
        <a:blip r:embed="rId32"/>
        <a:srcRect l="25555" t="25873" r="21429" b="24444"/>
        <a:stretch/>
      </xdr:blipFill>
      <xdr:spPr bwMode="auto">
        <a:xfrm>
          <a:off x="317500" y="5540376"/>
          <a:ext cx="398091" cy="373062"/>
        </a:xfrm>
        <a:prstGeom prst="rect">
          <a:avLst/>
        </a:prstGeom>
      </xdr:spPr>
    </xdr:pic>
    <xdr:clientData/>
  </xdr:twoCellAnchor>
  <xdr:twoCellAnchor editAs="oneCell">
    <xdr:from>
      <xdr:col>1</xdr:col>
      <xdr:colOff>358777</xdr:colOff>
      <xdr:row>31</xdr:row>
      <xdr:rowOff>42861</xdr:rowOff>
    </xdr:from>
    <xdr:to>
      <xdr:col>1</xdr:col>
      <xdr:colOff>787401</xdr:colOff>
      <xdr:row>32</xdr:row>
      <xdr:rowOff>159119</xdr:rowOff>
    </xdr:to>
    <xdr:pic>
      <xdr:nvPicPr>
        <xdr:cNvPr id="43" name="Рисунок 42" descr="CL S.CHROME.jpg"/>
        <xdr:cNvPicPr>
          <a:picLocks noChangeAspect="1"/>
        </xdr:cNvPicPr>
      </xdr:nvPicPr>
      <xdr:blipFill>
        <a:blip r:embed="rId33"/>
        <a:srcRect l="28254" t="36825" r="28730" b="30158"/>
        <a:stretch/>
      </xdr:blipFill>
      <xdr:spPr bwMode="auto">
        <a:xfrm>
          <a:off x="615952" y="6567488"/>
          <a:ext cx="428624" cy="325805"/>
        </a:xfrm>
        <a:prstGeom prst="rect">
          <a:avLst/>
        </a:prstGeom>
      </xdr:spPr>
    </xdr:pic>
    <xdr:clientData/>
  </xdr:twoCellAnchor>
  <xdr:twoCellAnchor editAs="oneCell">
    <xdr:from>
      <xdr:col>1</xdr:col>
      <xdr:colOff>103187</xdr:colOff>
      <xdr:row>45</xdr:row>
      <xdr:rowOff>87310</xdr:rowOff>
    </xdr:from>
    <xdr:to>
      <xdr:col>1</xdr:col>
      <xdr:colOff>849311</xdr:colOff>
      <xdr:row>46</xdr:row>
      <xdr:rowOff>114297</xdr:rowOff>
    </xdr:to>
    <xdr:pic>
      <xdr:nvPicPr>
        <xdr:cNvPr id="47" name="Рисунок 16"/>
        <xdr:cNvPicPr>
          <a:picLocks noChangeAspect="1"/>
        </xdr:cNvPicPr>
      </xdr:nvPicPr>
      <xdr:blipFill>
        <a:blip r:embed="rId34"/>
        <a:stretch/>
      </xdr:blipFill>
      <xdr:spPr bwMode="auto">
        <a:xfrm>
          <a:off x="404812" y="1230312"/>
          <a:ext cx="746125" cy="2381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206375</xdr:colOff>
      <xdr:row>49</xdr:row>
      <xdr:rowOff>63500</xdr:rowOff>
    </xdr:from>
    <xdr:to>
      <xdr:col>1</xdr:col>
      <xdr:colOff>654050</xdr:colOff>
      <xdr:row>51</xdr:row>
      <xdr:rowOff>3175</xdr:rowOff>
    </xdr:to>
    <xdr:pic>
      <xdr:nvPicPr>
        <xdr:cNvPr id="48" name="Рисунок 22"/>
        <xdr:cNvPicPr>
          <a:picLocks noChangeAspect="1"/>
        </xdr:cNvPicPr>
      </xdr:nvPicPr>
      <xdr:blipFill>
        <a:blip r:embed="rId35"/>
        <a:stretch/>
      </xdr:blipFill>
      <xdr:spPr bwMode="auto">
        <a:xfrm>
          <a:off x="508000" y="1936750"/>
          <a:ext cx="447675" cy="361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212725</xdr:colOff>
      <xdr:row>52</xdr:row>
      <xdr:rowOff>130175</xdr:rowOff>
    </xdr:from>
    <xdr:to>
      <xdr:col>1</xdr:col>
      <xdr:colOff>593725</xdr:colOff>
      <xdr:row>53</xdr:row>
      <xdr:rowOff>203200</xdr:rowOff>
    </xdr:to>
    <xdr:pic>
      <xdr:nvPicPr>
        <xdr:cNvPr id="49" name="Рисунок 25"/>
        <xdr:cNvPicPr>
          <a:picLocks noChangeAspect="1"/>
        </xdr:cNvPicPr>
      </xdr:nvPicPr>
      <xdr:blipFill>
        <a:blip r:embed="rId36"/>
        <a:stretch/>
      </xdr:blipFill>
      <xdr:spPr bwMode="auto">
        <a:xfrm>
          <a:off x="514350" y="2551113"/>
          <a:ext cx="381000" cy="2857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39688</xdr:colOff>
      <xdr:row>41</xdr:row>
      <xdr:rowOff>71438</xdr:rowOff>
    </xdr:from>
    <xdr:to>
      <xdr:col>1</xdr:col>
      <xdr:colOff>816571</xdr:colOff>
      <xdr:row>42</xdr:row>
      <xdr:rowOff>146048</xdr:rowOff>
    </xdr:to>
    <xdr:pic>
      <xdr:nvPicPr>
        <xdr:cNvPr id="40" name="Рисунок 19"/>
        <xdr:cNvPicPr>
          <a:picLocks noChangeAspect="1"/>
        </xdr:cNvPicPr>
      </xdr:nvPicPr>
      <xdr:blipFill>
        <a:blip r:embed="rId37"/>
        <a:stretch/>
      </xdr:blipFill>
      <xdr:spPr bwMode="auto">
        <a:xfrm>
          <a:off x="341313" y="1214438"/>
          <a:ext cx="776883" cy="2857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39686</xdr:colOff>
      <xdr:row>34</xdr:row>
      <xdr:rowOff>127000</xdr:rowOff>
    </xdr:from>
    <xdr:to>
      <xdr:col>1</xdr:col>
      <xdr:colOff>838399</xdr:colOff>
      <xdr:row>35</xdr:row>
      <xdr:rowOff>192088</xdr:rowOff>
    </xdr:to>
    <xdr:pic>
      <xdr:nvPicPr>
        <xdr:cNvPr id="50" name="Рисунок 4"/>
        <xdr:cNvPicPr>
          <a:picLocks noChangeAspect="1"/>
        </xdr:cNvPicPr>
      </xdr:nvPicPr>
      <xdr:blipFill>
        <a:blip r:embed="rId38"/>
        <a:stretch/>
      </xdr:blipFill>
      <xdr:spPr bwMode="auto">
        <a:xfrm>
          <a:off x="341311" y="1270000"/>
          <a:ext cx="798712" cy="27781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71439</xdr:colOff>
      <xdr:row>38</xdr:row>
      <xdr:rowOff>63500</xdr:rowOff>
    </xdr:from>
    <xdr:to>
      <xdr:col>1</xdr:col>
      <xdr:colOff>841376</xdr:colOff>
      <xdr:row>39</xdr:row>
      <xdr:rowOff>129193</xdr:rowOff>
    </xdr:to>
    <xdr:pic>
      <xdr:nvPicPr>
        <xdr:cNvPr id="54" name="Рисунок 2"/>
        <xdr:cNvPicPr>
          <a:picLocks noChangeAspect="1"/>
        </xdr:cNvPicPr>
      </xdr:nvPicPr>
      <xdr:blipFill>
        <a:blip r:embed="rId39"/>
        <a:stretch/>
      </xdr:blipFill>
      <xdr:spPr bwMode="auto">
        <a:xfrm>
          <a:off x="373064" y="1206500"/>
          <a:ext cx="769938" cy="27683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222250</xdr:colOff>
      <xdr:row>234</xdr:row>
      <xdr:rowOff>13603</xdr:rowOff>
    </xdr:from>
    <xdr:to>
      <xdr:col>1</xdr:col>
      <xdr:colOff>698499</xdr:colOff>
      <xdr:row>237</xdr:row>
      <xdr:rowOff>166688</xdr:rowOff>
    </xdr:to>
    <xdr:pic>
      <xdr:nvPicPr>
        <xdr:cNvPr id="65" name="Рисунок 28"/>
        <xdr:cNvPicPr>
          <a:picLocks noChangeAspect="1"/>
        </xdr:cNvPicPr>
      </xdr:nvPicPr>
      <xdr:blipFill>
        <a:blip r:embed="rId40"/>
        <a:stretch/>
      </xdr:blipFill>
      <xdr:spPr bwMode="auto">
        <a:xfrm>
          <a:off x="523875" y="40558353"/>
          <a:ext cx="476250" cy="72458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182562</xdr:colOff>
      <xdr:row>229</xdr:row>
      <xdr:rowOff>12575</xdr:rowOff>
    </xdr:from>
    <xdr:to>
      <xdr:col>1</xdr:col>
      <xdr:colOff>698499</xdr:colOff>
      <xdr:row>232</xdr:row>
      <xdr:rowOff>111124</xdr:rowOff>
    </xdr:to>
    <xdr:pic>
      <xdr:nvPicPr>
        <xdr:cNvPr id="45" name="Рисунок 44" descr="хром.jpg"/>
        <xdr:cNvPicPr>
          <a:picLocks noChangeAspect="1"/>
        </xdr:cNvPicPr>
      </xdr:nvPicPr>
      <xdr:blipFill>
        <a:blip r:embed="rId41"/>
        <a:stretch/>
      </xdr:blipFill>
      <xdr:spPr bwMode="auto">
        <a:xfrm>
          <a:off x="484186" y="39596888"/>
          <a:ext cx="515938" cy="670049"/>
        </a:xfrm>
        <a:prstGeom prst="rect">
          <a:avLst/>
        </a:prstGeom>
      </xdr:spPr>
    </xdr:pic>
    <xdr:clientData/>
  </xdr:twoCellAnchor>
  <xdr:twoCellAnchor editAs="oneCell">
    <xdr:from>
      <xdr:col>1</xdr:col>
      <xdr:colOff>111124</xdr:colOff>
      <xdr:row>297</xdr:row>
      <xdr:rowOff>122876</xdr:rowOff>
    </xdr:from>
    <xdr:to>
      <xdr:col>1</xdr:col>
      <xdr:colOff>706437</xdr:colOff>
      <xdr:row>301</xdr:row>
      <xdr:rowOff>63499</xdr:rowOff>
    </xdr:to>
    <xdr:pic>
      <xdr:nvPicPr>
        <xdr:cNvPr id="46" name="Рисунок 45" descr="Стандартный цилиндр ключ-ключ 30-30, никель.jpg"/>
        <xdr:cNvPicPr>
          <a:picLocks noChangeAspect="1"/>
        </xdr:cNvPicPr>
      </xdr:nvPicPr>
      <xdr:blipFill>
        <a:blip r:embed="rId42"/>
        <a:stretch/>
      </xdr:blipFill>
      <xdr:spPr bwMode="auto">
        <a:xfrm>
          <a:off x="365124" y="51065752"/>
          <a:ext cx="595313" cy="702622"/>
        </a:xfrm>
        <a:prstGeom prst="rect">
          <a:avLst/>
        </a:prstGeom>
      </xdr:spPr>
    </xdr:pic>
    <xdr:clientData/>
  </xdr:twoCellAnchor>
  <xdr:twoCellAnchor editAs="oneCell">
    <xdr:from>
      <xdr:col>1</xdr:col>
      <xdr:colOff>206375</xdr:colOff>
      <xdr:row>75</xdr:row>
      <xdr:rowOff>82083</xdr:rowOff>
    </xdr:from>
    <xdr:to>
      <xdr:col>1</xdr:col>
      <xdr:colOff>674688</xdr:colOff>
      <xdr:row>78</xdr:row>
      <xdr:rowOff>138769</xdr:rowOff>
    </xdr:to>
    <xdr:pic>
      <xdr:nvPicPr>
        <xdr:cNvPr id="51" name="Рисунок 50" descr="Скрытая b-noha_02.jpg"/>
        <xdr:cNvPicPr>
          <a:picLocks noChangeAspect="1"/>
        </xdr:cNvPicPr>
      </xdr:nvPicPr>
      <xdr:blipFill>
        <a:blip r:embed="rId43"/>
        <a:srcRect l="29908" t="26871" r="12448" b="17007"/>
        <a:stretch/>
      </xdr:blipFill>
      <xdr:spPr bwMode="auto">
        <a:xfrm>
          <a:off x="463550" y="20017908"/>
          <a:ext cx="468313" cy="685336"/>
        </a:xfrm>
        <a:prstGeom prst="rect">
          <a:avLst/>
        </a:prstGeom>
      </xdr:spPr>
    </xdr:pic>
    <xdr:clientData/>
  </xdr:twoCellAnchor>
  <xdr:twoCellAnchor editAs="oneCell">
    <xdr:from>
      <xdr:col>1</xdr:col>
      <xdr:colOff>260702</xdr:colOff>
      <xdr:row>302</xdr:row>
      <xdr:rowOff>184120</xdr:rowOff>
    </xdr:from>
    <xdr:to>
      <xdr:col>1</xdr:col>
      <xdr:colOff>594371</xdr:colOff>
      <xdr:row>306</xdr:row>
      <xdr:rowOff>146541</xdr:rowOff>
    </xdr:to>
    <xdr:pic>
      <xdr:nvPicPr>
        <xdr:cNvPr id="52" name="Рисунок 51" descr="Шпингалет D00320.15.342.jpg"/>
        <xdr:cNvPicPr>
          <a:picLocks noChangeAspect="1"/>
        </xdr:cNvPicPr>
      </xdr:nvPicPr>
      <xdr:blipFill>
        <a:blip r:embed="rId44"/>
        <a:srcRect l="0" t="0" r="0" b="53940"/>
        <a:stretch/>
      </xdr:blipFill>
      <xdr:spPr bwMode="auto">
        <a:xfrm rot="18331095">
          <a:off x="319326" y="53624246"/>
          <a:ext cx="724420" cy="333669"/>
        </a:xfrm>
        <a:prstGeom prst="rect">
          <a:avLst/>
        </a:prstGeom>
      </xdr:spPr>
    </xdr:pic>
    <xdr:clientData/>
  </xdr:twoCellAnchor>
  <xdr:twoCellAnchor editAs="oneCell">
    <xdr:from>
      <xdr:col>1</xdr:col>
      <xdr:colOff>71439</xdr:colOff>
      <xdr:row>241</xdr:row>
      <xdr:rowOff>55563</xdr:rowOff>
    </xdr:from>
    <xdr:to>
      <xdr:col>1</xdr:col>
      <xdr:colOff>648850</xdr:colOff>
      <xdr:row>246</xdr:row>
      <xdr:rowOff>111125</xdr:rowOff>
    </xdr:to>
    <xdr:pic>
      <xdr:nvPicPr>
        <xdr:cNvPr id="53" name="Рисунок 52" descr="zamok_gardian_soft_1p.jpg"/>
        <xdr:cNvPicPr>
          <a:picLocks noChangeAspect="1"/>
        </xdr:cNvPicPr>
      </xdr:nvPicPr>
      <xdr:blipFill>
        <a:blip r:embed="rId45"/>
        <a:srcRect l="24038" t="4152" r="23513" b="4283"/>
        <a:stretch/>
      </xdr:blipFill>
      <xdr:spPr bwMode="auto">
        <a:xfrm>
          <a:off x="325439" y="41981438"/>
          <a:ext cx="577411" cy="1008062"/>
        </a:xfrm>
        <a:prstGeom prst="rect">
          <a:avLst/>
        </a:prstGeom>
      </xdr:spPr>
    </xdr:pic>
    <xdr:clientData/>
  </xdr:twoCellAnchor>
  <xdr:twoCellAnchor editAs="oneCell">
    <xdr:from>
      <xdr:col>1</xdr:col>
      <xdr:colOff>58741</xdr:colOff>
      <xdr:row>251</xdr:row>
      <xdr:rowOff>94513</xdr:rowOff>
    </xdr:from>
    <xdr:to>
      <xdr:col>1</xdr:col>
      <xdr:colOff>666366</xdr:colOff>
      <xdr:row>257</xdr:row>
      <xdr:rowOff>25398</xdr:rowOff>
    </xdr:to>
    <xdr:pic>
      <xdr:nvPicPr>
        <xdr:cNvPr id="58" name="Рисунок 57" descr="zamok_gardian_soft_11p.jpg"/>
        <xdr:cNvPicPr>
          <a:picLocks noChangeAspect="1"/>
        </xdr:cNvPicPr>
      </xdr:nvPicPr>
      <xdr:blipFill>
        <a:blip r:embed="rId46"/>
        <a:srcRect l="24114" t="3414" r="23602" b="4182"/>
        <a:stretch/>
      </xdr:blipFill>
      <xdr:spPr bwMode="auto">
        <a:xfrm>
          <a:off x="315916" y="52043863"/>
          <a:ext cx="607625" cy="1073885"/>
        </a:xfrm>
        <a:prstGeom prst="rect">
          <a:avLst/>
        </a:prstGeom>
      </xdr:spPr>
    </xdr:pic>
    <xdr:clientData/>
  </xdr:twoCellAnchor>
  <xdr:twoCellAnchor editAs="oneCell">
    <xdr:from>
      <xdr:col>1</xdr:col>
      <xdr:colOff>55564</xdr:colOff>
      <xdr:row>260</xdr:row>
      <xdr:rowOff>162624</xdr:rowOff>
    </xdr:from>
    <xdr:to>
      <xdr:col>1</xdr:col>
      <xdr:colOff>642936</xdr:colOff>
      <xdr:row>266</xdr:row>
      <xdr:rowOff>103187</xdr:rowOff>
    </xdr:to>
    <xdr:pic>
      <xdr:nvPicPr>
        <xdr:cNvPr id="59" name="Рисунок 58" descr="zamok_gardian_soft_1m.jpg"/>
        <xdr:cNvPicPr>
          <a:picLocks noChangeAspect="1"/>
        </xdr:cNvPicPr>
      </xdr:nvPicPr>
      <xdr:blipFill>
        <a:blip r:embed="rId47"/>
        <a:srcRect l="25779" t="4475" r="24632" b="4046"/>
        <a:stretch/>
      </xdr:blipFill>
      <xdr:spPr bwMode="auto">
        <a:xfrm>
          <a:off x="309564" y="44945999"/>
          <a:ext cx="587372" cy="1083563"/>
        </a:xfrm>
        <a:prstGeom prst="rect">
          <a:avLst/>
        </a:prstGeom>
      </xdr:spPr>
    </xdr:pic>
    <xdr:clientData/>
  </xdr:twoCellAnchor>
  <xdr:twoCellAnchor editAs="oneCell">
    <xdr:from>
      <xdr:col>1</xdr:col>
      <xdr:colOff>71440</xdr:colOff>
      <xdr:row>270</xdr:row>
      <xdr:rowOff>166503</xdr:rowOff>
    </xdr:from>
    <xdr:to>
      <xdr:col>1</xdr:col>
      <xdr:colOff>658813</xdr:colOff>
      <xdr:row>276</xdr:row>
      <xdr:rowOff>95250</xdr:rowOff>
    </xdr:to>
    <xdr:pic>
      <xdr:nvPicPr>
        <xdr:cNvPr id="60" name="Рисунок 59" descr="zamok_gardian_soft_11m.jpg"/>
        <xdr:cNvPicPr>
          <a:picLocks noChangeAspect="1"/>
        </xdr:cNvPicPr>
      </xdr:nvPicPr>
      <xdr:blipFill>
        <a:blip r:embed="rId48"/>
        <a:srcRect l="25323" t="4300" r="24271" b="3727"/>
        <a:stretch/>
      </xdr:blipFill>
      <xdr:spPr bwMode="auto">
        <a:xfrm>
          <a:off x="325439" y="46473878"/>
          <a:ext cx="587373" cy="1071747"/>
        </a:xfrm>
        <a:prstGeom prst="rect">
          <a:avLst/>
        </a:prstGeom>
      </xdr:spPr>
    </xdr:pic>
    <xdr:clientData/>
  </xdr:twoCellAnchor>
  <xdr:twoCellAnchor editAs="oneCell">
    <xdr:from>
      <xdr:col>1</xdr:col>
      <xdr:colOff>142875</xdr:colOff>
      <xdr:row>181</xdr:row>
      <xdr:rowOff>111126</xdr:rowOff>
    </xdr:from>
    <xdr:to>
      <xdr:col>1</xdr:col>
      <xdr:colOff>722540</xdr:colOff>
      <xdr:row>184</xdr:row>
      <xdr:rowOff>41048</xdr:rowOff>
    </xdr:to>
    <xdr:pic>
      <xdr:nvPicPr>
        <xdr:cNvPr id="64" name="Рисунок 63" descr="0037-WCR-CR-SAT.jpg"/>
        <xdr:cNvPicPr>
          <a:picLocks noChangeAspect="1"/>
        </xdr:cNvPicPr>
      </xdr:nvPicPr>
      <xdr:blipFill>
        <a:blip r:embed="rId49"/>
        <a:srcRect l="24801" t="-354" r="24887" b="51460"/>
        <a:stretch/>
      </xdr:blipFill>
      <xdr:spPr bwMode="auto">
        <a:xfrm>
          <a:off x="396875" y="33488313"/>
          <a:ext cx="579665" cy="563336"/>
        </a:xfrm>
        <a:prstGeom prst="rect">
          <a:avLst/>
        </a:prstGeom>
      </xdr:spPr>
    </xdr:pic>
    <xdr:clientData/>
  </xdr:twoCellAnchor>
  <xdr:twoCellAnchor editAs="oneCell">
    <xdr:from>
      <xdr:col>1</xdr:col>
      <xdr:colOff>134939</xdr:colOff>
      <xdr:row>188</xdr:row>
      <xdr:rowOff>158750</xdr:rowOff>
    </xdr:from>
    <xdr:to>
      <xdr:col>1</xdr:col>
      <xdr:colOff>726850</xdr:colOff>
      <xdr:row>191</xdr:row>
      <xdr:rowOff>95250</xdr:rowOff>
    </xdr:to>
    <xdr:pic>
      <xdr:nvPicPr>
        <xdr:cNvPr id="66" name="Рисунок 65" descr="8-BFY матовый хром.jpg"/>
        <xdr:cNvPicPr>
          <a:picLocks noChangeAspect="1"/>
        </xdr:cNvPicPr>
      </xdr:nvPicPr>
      <xdr:blipFill>
        <a:blip r:embed="rId50"/>
        <a:srcRect l="24093" t="-1417" r="24531" b="51814"/>
        <a:stretch/>
      </xdr:blipFill>
      <xdr:spPr bwMode="auto">
        <a:xfrm>
          <a:off x="388939" y="34813875"/>
          <a:ext cx="591911" cy="571500"/>
        </a:xfrm>
        <a:prstGeom prst="rect">
          <a:avLst/>
        </a:prstGeom>
      </xdr:spPr>
    </xdr:pic>
    <xdr:clientData/>
  </xdr:twoCellAnchor>
  <xdr:twoCellAnchor editAs="oneCell">
    <xdr:from>
      <xdr:col>1</xdr:col>
      <xdr:colOff>127002</xdr:colOff>
      <xdr:row>201</xdr:row>
      <xdr:rowOff>23813</xdr:rowOff>
    </xdr:from>
    <xdr:to>
      <xdr:col>1</xdr:col>
      <xdr:colOff>722155</xdr:colOff>
      <xdr:row>203</xdr:row>
      <xdr:rowOff>147637</xdr:rowOff>
    </xdr:to>
    <xdr:pic>
      <xdr:nvPicPr>
        <xdr:cNvPr id="67" name="Рисунок 66" descr="Фиксатор WC 261.jpg"/>
        <xdr:cNvPicPr>
          <a:picLocks noChangeAspect="1"/>
        </xdr:cNvPicPr>
      </xdr:nvPicPr>
      <xdr:blipFill>
        <a:blip r:embed="rId51"/>
        <a:srcRect l="0" t="26051" r="48845" b="26873"/>
        <a:stretch/>
      </xdr:blipFill>
      <xdr:spPr bwMode="auto">
        <a:xfrm>
          <a:off x="381002" y="37052251"/>
          <a:ext cx="595153" cy="547688"/>
        </a:xfrm>
        <a:prstGeom prst="rect">
          <a:avLst/>
        </a:prstGeom>
      </xdr:spPr>
    </xdr:pic>
    <xdr:clientData/>
  </xdr:twoCellAnchor>
  <xdr:twoCellAnchor editAs="twoCell">
    <xdr:from>
      <xdr:col>1</xdr:col>
      <xdr:colOff>70118</xdr:colOff>
      <xdr:row>220</xdr:row>
      <xdr:rowOff>174623</xdr:rowOff>
    </xdr:from>
    <xdr:to>
      <xdr:col>1</xdr:col>
      <xdr:colOff>825501</xdr:colOff>
      <xdr:row>225</xdr:row>
      <xdr:rowOff>128586</xdr:rowOff>
    </xdr:to>
    <xdr:pic>
      <xdr:nvPicPr>
        <xdr:cNvPr id="74" name="Immagine 31" descr="K2760 disegno tecnico quote cerniera.jpg"/>
        <xdr:cNvPicPr>
          <a:picLocks noChangeAspect="1"/>
        </xdr:cNvPicPr>
      </xdr:nvPicPr>
      <xdr:blipFill>
        <a:blip r:embed="rId52"/>
        <a:stretch/>
      </xdr:blipFill>
      <xdr:spPr bwMode="auto">
        <a:xfrm>
          <a:off x="324118" y="40846375"/>
          <a:ext cx="755384" cy="90646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47625</xdr:colOff>
      <xdr:row>214</xdr:row>
      <xdr:rowOff>182561</xdr:rowOff>
    </xdr:from>
    <xdr:to>
      <xdr:col>1</xdr:col>
      <xdr:colOff>858909</xdr:colOff>
      <xdr:row>220</xdr:row>
      <xdr:rowOff>1585</xdr:rowOff>
    </xdr:to>
    <xdr:pic>
      <xdr:nvPicPr>
        <xdr:cNvPr id="75" name="Рисунок 6"/>
        <xdr:cNvPicPr>
          <a:picLocks noChangeAspect="1"/>
        </xdr:cNvPicPr>
      </xdr:nvPicPr>
      <xdr:blipFill>
        <a:blip r:embed="rId53"/>
        <a:srcRect l="0" t="0" r="66270" b="0"/>
        <a:stretch/>
      </xdr:blipFill>
      <xdr:spPr bwMode="auto">
        <a:xfrm>
          <a:off x="301625" y="39703374"/>
          <a:ext cx="811285" cy="96996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twoCell">
    <xdr:from>
      <xdr:col>1</xdr:col>
      <xdr:colOff>349249</xdr:colOff>
      <xdr:row>56</xdr:row>
      <xdr:rowOff>7939</xdr:rowOff>
    </xdr:from>
    <xdr:to>
      <xdr:col>1</xdr:col>
      <xdr:colOff>694287</xdr:colOff>
      <xdr:row>58</xdr:row>
      <xdr:rowOff>288974</xdr:rowOff>
    </xdr:to>
    <xdr:pic>
      <xdr:nvPicPr>
        <xdr:cNvPr id="68" name="Рисунок 13"/>
        <xdr:cNvPicPr>
          <a:picLocks noChangeAspect="1"/>
        </xdr:cNvPicPr>
      </xdr:nvPicPr>
      <xdr:blipFill>
        <a:blip r:embed="rId54"/>
        <a:stretch/>
      </xdr:blipFill>
      <xdr:spPr bwMode="auto">
        <a:xfrm>
          <a:off x="606425" y="7999414"/>
          <a:ext cx="345037" cy="6239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twoCell">
    <xdr:from>
      <xdr:col>1</xdr:col>
      <xdr:colOff>351058</xdr:colOff>
      <xdr:row>62</xdr:row>
      <xdr:rowOff>39685</xdr:rowOff>
    </xdr:from>
    <xdr:to>
      <xdr:col>1</xdr:col>
      <xdr:colOff>722312</xdr:colOff>
      <xdr:row>64</xdr:row>
      <xdr:rowOff>302833</xdr:rowOff>
    </xdr:to>
    <xdr:pic>
      <xdr:nvPicPr>
        <xdr:cNvPr id="69" name="Рисунок 11"/>
        <xdr:cNvPicPr>
          <a:picLocks noChangeAspect="1"/>
        </xdr:cNvPicPr>
      </xdr:nvPicPr>
      <xdr:blipFill>
        <a:blip r:embed="rId55"/>
        <a:stretch/>
      </xdr:blipFill>
      <xdr:spPr bwMode="auto">
        <a:xfrm>
          <a:off x="608234" y="9288460"/>
          <a:ext cx="371253" cy="58699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twoCell">
    <xdr:from>
      <xdr:col>1</xdr:col>
      <xdr:colOff>456113</xdr:colOff>
      <xdr:row>59</xdr:row>
      <xdr:rowOff>49214</xdr:rowOff>
    </xdr:from>
    <xdr:to>
      <xdr:col>1</xdr:col>
      <xdr:colOff>824122</xdr:colOff>
      <xdr:row>61</xdr:row>
      <xdr:rowOff>298499</xdr:rowOff>
    </xdr:to>
    <xdr:pic>
      <xdr:nvPicPr>
        <xdr:cNvPr id="70" name="Рисунок 12"/>
        <xdr:cNvPicPr>
          <a:picLocks noChangeAspect="1"/>
        </xdr:cNvPicPr>
      </xdr:nvPicPr>
      <xdr:blipFill>
        <a:blip r:embed="rId56"/>
        <a:stretch/>
      </xdr:blipFill>
      <xdr:spPr bwMode="auto">
        <a:xfrm>
          <a:off x="713288" y="8669339"/>
          <a:ext cx="368009" cy="58266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317500</xdr:colOff>
      <xdr:row>72</xdr:row>
      <xdr:rowOff>44576</xdr:rowOff>
    </xdr:from>
    <xdr:to>
      <xdr:col>1</xdr:col>
      <xdr:colOff>658814</xdr:colOff>
      <xdr:row>75</xdr:row>
      <xdr:rowOff>23903</xdr:rowOff>
    </xdr:to>
    <xdr:pic>
      <xdr:nvPicPr>
        <xdr:cNvPr id="71" name="Рисунок 5"/>
        <xdr:cNvPicPr>
          <a:picLocks noChangeAspect="1"/>
        </xdr:cNvPicPr>
      </xdr:nvPicPr>
      <xdr:blipFill>
        <a:blip r:embed="rId57"/>
        <a:stretch/>
      </xdr:blipFill>
      <xdr:spPr bwMode="auto">
        <a:xfrm>
          <a:off x="574675" y="12017501"/>
          <a:ext cx="341314" cy="60797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339725</xdr:colOff>
      <xdr:row>66</xdr:row>
      <xdr:rowOff>37955</xdr:rowOff>
    </xdr:from>
    <xdr:to>
      <xdr:col>1</xdr:col>
      <xdr:colOff>709830</xdr:colOff>
      <xdr:row>69</xdr:row>
      <xdr:rowOff>26840</xdr:rowOff>
    </xdr:to>
    <xdr:pic>
      <xdr:nvPicPr>
        <xdr:cNvPr id="72" name="Рисунок 6"/>
        <xdr:cNvPicPr>
          <a:picLocks noChangeAspect="1"/>
        </xdr:cNvPicPr>
      </xdr:nvPicPr>
      <xdr:blipFill>
        <a:blip r:embed="rId58"/>
        <a:stretch/>
      </xdr:blipFill>
      <xdr:spPr bwMode="auto">
        <a:xfrm>
          <a:off x="596900" y="10753581"/>
          <a:ext cx="370105" cy="61753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198439</xdr:colOff>
      <xdr:row>69</xdr:row>
      <xdr:rowOff>48348</xdr:rowOff>
    </xdr:from>
    <xdr:to>
      <xdr:col>1</xdr:col>
      <xdr:colOff>512966</xdr:colOff>
      <xdr:row>72</xdr:row>
      <xdr:rowOff>34925</xdr:rowOff>
    </xdr:to>
    <xdr:pic>
      <xdr:nvPicPr>
        <xdr:cNvPr id="73" name="Рисунок 7"/>
        <xdr:cNvPicPr>
          <a:picLocks noChangeAspect="1"/>
        </xdr:cNvPicPr>
      </xdr:nvPicPr>
      <xdr:blipFill>
        <a:blip r:embed="rId59"/>
        <a:stretch/>
      </xdr:blipFill>
      <xdr:spPr bwMode="auto">
        <a:xfrm>
          <a:off x="455614" y="11392623"/>
          <a:ext cx="314527" cy="61522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m="http://schemas.openxmlformats.org/officeDocument/2006/math" xmlns:w="http://schemas.openxmlformats.org/wordprocessingml/2006/main">
  <xdr:twoCellAnchor editAs="oneCell">
    <xdr:from>
      <xdr:col>1</xdr:col>
      <xdr:colOff>65943</xdr:colOff>
      <xdr:row>79</xdr:row>
      <xdr:rowOff>117231</xdr:rowOff>
    </xdr:from>
    <xdr:to>
      <xdr:col>1</xdr:col>
      <xdr:colOff>758519</xdr:colOff>
      <xdr:row>81</xdr:row>
      <xdr:rowOff>49145</xdr:rowOff>
    </xdr:to>
    <xdr:pic>
      <xdr:nvPicPr>
        <xdr:cNvPr id="58" name="Рисунок 57" descr="ELLE матовый хром.jpg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408843" y="16728831"/>
          <a:ext cx="692576" cy="312914"/>
        </a:xfrm>
        <a:prstGeom prst="rect">
          <a:avLst/>
        </a:prstGeom>
      </xdr:spPr>
    </xdr:pic>
    <xdr:clientData/>
  </xdr:twoCellAnchor>
  <xdr:twoCellAnchor editAs="oneCell">
    <xdr:from>
      <xdr:col>1</xdr:col>
      <xdr:colOff>62078</xdr:colOff>
      <xdr:row>83</xdr:row>
      <xdr:rowOff>106040</xdr:rowOff>
    </xdr:from>
    <xdr:to>
      <xdr:col>1</xdr:col>
      <xdr:colOff>767269</xdr:colOff>
      <xdr:row>85</xdr:row>
      <xdr:rowOff>2932</xdr:rowOff>
    </xdr:to>
    <xdr:pic>
      <xdr:nvPicPr>
        <xdr:cNvPr id="59" name="Рисунок 58" descr="FLAKE, матовый хром.jpg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404978" y="17555840"/>
          <a:ext cx="705191" cy="277892"/>
        </a:xfrm>
        <a:prstGeom prst="rect">
          <a:avLst/>
        </a:prstGeom>
      </xdr:spPr>
    </xdr:pic>
    <xdr:clientData/>
  </xdr:twoCellAnchor>
  <xdr:twoCellAnchor editAs="oneCell">
    <xdr:from>
      <xdr:col>1</xdr:col>
      <xdr:colOff>51289</xdr:colOff>
      <xdr:row>106</xdr:row>
      <xdr:rowOff>102577</xdr:rowOff>
    </xdr:from>
    <xdr:to>
      <xdr:col>1</xdr:col>
      <xdr:colOff>769150</xdr:colOff>
      <xdr:row>108</xdr:row>
      <xdr:rowOff>68873</xdr:rowOff>
    </xdr:to>
    <xdr:pic>
      <xdr:nvPicPr>
        <xdr:cNvPr id="60" name="Рисунок 59" descr="Ice матовый хром.jpg"/>
        <xdr:cNvPicPr>
          <a:picLocks noChangeAspect="1"/>
        </xdr:cNvPicPr>
      </xdr:nvPicPr>
      <xdr:blipFill>
        <a:blip r:embed="rId3"/>
        <a:srcRect l="0" t="0" r="0" b="58464"/>
        <a:stretch/>
      </xdr:blipFill>
      <xdr:spPr bwMode="auto">
        <a:xfrm>
          <a:off x="394189" y="20486077"/>
          <a:ext cx="717861" cy="347296"/>
        </a:xfrm>
        <a:prstGeom prst="rect">
          <a:avLst/>
        </a:prstGeom>
      </xdr:spPr>
    </xdr:pic>
    <xdr:clientData/>
  </xdr:twoCellAnchor>
  <xdr:twoCellAnchor editAs="oneCell">
    <xdr:from>
      <xdr:col>1</xdr:col>
      <xdr:colOff>43961</xdr:colOff>
      <xdr:row>140</xdr:row>
      <xdr:rowOff>139211</xdr:rowOff>
    </xdr:from>
    <xdr:to>
      <xdr:col>1</xdr:col>
      <xdr:colOff>765091</xdr:colOff>
      <xdr:row>142</xdr:row>
      <xdr:rowOff>15688</xdr:rowOff>
    </xdr:to>
    <xdr:pic>
      <xdr:nvPicPr>
        <xdr:cNvPr id="61" name="Рисунок 60" descr="Corsa, матовый хром.jpg"/>
        <xdr:cNvPicPr>
          <a:picLocks noChangeAspect="1"/>
        </xdr:cNvPicPr>
      </xdr:nvPicPr>
      <xdr:blipFill>
        <a:blip r:embed="rId4"/>
        <a:stretch/>
      </xdr:blipFill>
      <xdr:spPr bwMode="auto">
        <a:xfrm>
          <a:off x="386860" y="27647411"/>
          <a:ext cx="721130" cy="257477"/>
        </a:xfrm>
        <a:prstGeom prst="rect">
          <a:avLst/>
        </a:prstGeom>
      </xdr:spPr>
    </xdr:pic>
    <xdr:clientData/>
  </xdr:twoCellAnchor>
  <xdr:twoCellAnchor editAs="oneCell">
    <xdr:from>
      <xdr:col>1</xdr:col>
      <xdr:colOff>161190</xdr:colOff>
      <xdr:row>147</xdr:row>
      <xdr:rowOff>84057</xdr:rowOff>
    </xdr:from>
    <xdr:to>
      <xdr:col>1</xdr:col>
      <xdr:colOff>1295399</xdr:colOff>
      <xdr:row>149</xdr:row>
      <xdr:rowOff>103007</xdr:rowOff>
    </xdr:to>
    <xdr:pic>
      <xdr:nvPicPr>
        <xdr:cNvPr id="62" name="Рисунок 61" descr="Накладка под евроцилиндр 242 cylinder, матовый хром.jpg"/>
        <xdr:cNvPicPr>
          <a:picLocks noChangeAspect="1"/>
        </xdr:cNvPicPr>
      </xdr:nvPicPr>
      <xdr:blipFill>
        <a:blip r:embed="rId5"/>
        <a:srcRect l="18895" t="0" r="17361" b="53713"/>
        <a:stretch/>
      </xdr:blipFill>
      <xdr:spPr bwMode="auto">
        <a:xfrm>
          <a:off x="504090" y="37060108"/>
          <a:ext cx="1134209" cy="780949"/>
        </a:xfrm>
        <a:prstGeom prst="rect">
          <a:avLst/>
        </a:prstGeom>
      </xdr:spPr>
    </xdr:pic>
    <xdr:clientData/>
  </xdr:twoCellAnchor>
  <xdr:twoCellAnchor editAs="oneCell">
    <xdr:from>
      <xdr:col>1</xdr:col>
      <xdr:colOff>175847</xdr:colOff>
      <xdr:row>144</xdr:row>
      <xdr:rowOff>102175</xdr:rowOff>
    </xdr:from>
    <xdr:to>
      <xdr:col>1</xdr:col>
      <xdr:colOff>728098</xdr:colOff>
      <xdr:row>146</xdr:row>
      <xdr:rowOff>114061</xdr:rowOff>
    </xdr:to>
    <xdr:pic>
      <xdr:nvPicPr>
        <xdr:cNvPr id="63" name="Рисунок 62" descr="Фиксатор 242 WC, матовый хром.jpg"/>
        <xdr:cNvPicPr>
          <a:picLocks noChangeAspect="1"/>
        </xdr:cNvPicPr>
      </xdr:nvPicPr>
      <xdr:blipFill>
        <a:blip r:embed="rId6"/>
        <a:srcRect l="19337" t="0" r="14402" b="54521"/>
        <a:stretch/>
      </xdr:blipFill>
      <xdr:spPr bwMode="auto">
        <a:xfrm>
          <a:off x="518747" y="28448574"/>
          <a:ext cx="552251" cy="392886"/>
        </a:xfrm>
        <a:prstGeom prst="rect">
          <a:avLst/>
        </a:prstGeom>
      </xdr:spPr>
    </xdr:pic>
    <xdr:clientData/>
  </xdr:twoCellAnchor>
  <xdr:twoCellAnchor editAs="oneCell">
    <xdr:from>
      <xdr:col>1</xdr:col>
      <xdr:colOff>153134</xdr:colOff>
      <xdr:row>117</xdr:row>
      <xdr:rowOff>14654</xdr:rowOff>
    </xdr:from>
    <xdr:to>
      <xdr:col>1</xdr:col>
      <xdr:colOff>1447800</xdr:colOff>
      <xdr:row>120</xdr:row>
      <xdr:rowOff>60490</xdr:rowOff>
    </xdr:to>
    <xdr:pic>
      <xdr:nvPicPr>
        <xdr:cNvPr id="64" name="Рисунок 63" descr="Накладка под евроцилиндр 211BIC cylinder, матовый хром.jpg"/>
        <xdr:cNvPicPr>
          <a:picLocks noChangeAspect="1"/>
        </xdr:cNvPicPr>
      </xdr:nvPicPr>
      <xdr:blipFill>
        <a:blip r:embed="rId7"/>
        <a:srcRect l="17442" t="0" r="19640" b="42689"/>
        <a:stretch/>
      </xdr:blipFill>
      <xdr:spPr bwMode="auto">
        <a:xfrm>
          <a:off x="496034" y="28770630"/>
          <a:ext cx="1294666" cy="1188835"/>
        </a:xfrm>
        <a:prstGeom prst="rect">
          <a:avLst/>
        </a:prstGeom>
      </xdr:spPr>
    </xdr:pic>
    <xdr:clientData/>
  </xdr:twoCellAnchor>
  <xdr:twoCellAnchor editAs="oneCell">
    <xdr:from>
      <xdr:col>1</xdr:col>
      <xdr:colOff>14652</xdr:colOff>
      <xdr:row>111</xdr:row>
      <xdr:rowOff>179307</xdr:rowOff>
    </xdr:from>
    <xdr:to>
      <xdr:col>1</xdr:col>
      <xdr:colOff>1752599</xdr:colOff>
      <xdr:row>115</xdr:row>
      <xdr:rowOff>20515</xdr:rowOff>
    </xdr:to>
    <xdr:pic>
      <xdr:nvPicPr>
        <xdr:cNvPr id="65" name="Рисунок 64" descr="Фиксатор 211BIC WC матовый хром.jpg"/>
        <xdr:cNvPicPr>
          <a:picLocks noChangeAspect="1"/>
        </xdr:cNvPicPr>
      </xdr:nvPicPr>
      <xdr:blipFill>
        <a:blip r:embed="rId8"/>
        <a:srcRect l="14033" t="0" r="14328" b="46721"/>
        <a:stretch/>
      </xdr:blipFill>
      <xdr:spPr bwMode="auto">
        <a:xfrm>
          <a:off x="357552" y="26839783"/>
          <a:ext cx="1737947" cy="1365208"/>
        </a:xfrm>
        <a:prstGeom prst="rect">
          <a:avLst/>
        </a:prstGeom>
      </xdr:spPr>
    </xdr:pic>
    <xdr:clientData/>
  </xdr:twoCellAnchor>
  <xdr:twoCellAnchor editAs="oneCell">
    <xdr:from>
      <xdr:col>1</xdr:col>
      <xdr:colOff>109902</xdr:colOff>
      <xdr:row>122</xdr:row>
      <xdr:rowOff>80596</xdr:rowOff>
    </xdr:from>
    <xdr:to>
      <xdr:col>1</xdr:col>
      <xdr:colOff>819485</xdr:colOff>
      <xdr:row>123</xdr:row>
      <xdr:rowOff>100379</xdr:rowOff>
    </xdr:to>
    <xdr:pic>
      <xdr:nvPicPr>
        <xdr:cNvPr id="66" name="Рисунок 65" descr="Ice Mini, матовый хром.jpg"/>
        <xdr:cNvPicPr>
          <a:picLocks noChangeAspect="1"/>
        </xdr:cNvPicPr>
      </xdr:nvPicPr>
      <xdr:blipFill>
        <a:blip r:embed="rId9"/>
        <a:stretch/>
      </xdr:blipFill>
      <xdr:spPr bwMode="auto">
        <a:xfrm>
          <a:off x="452804" y="23816896"/>
          <a:ext cx="709581" cy="210282"/>
        </a:xfrm>
        <a:prstGeom prst="rect">
          <a:avLst/>
        </a:prstGeom>
      </xdr:spPr>
    </xdr:pic>
    <xdr:clientData/>
  </xdr:twoCellAnchor>
  <xdr:twoCellAnchor editAs="oneCell">
    <xdr:from>
      <xdr:col>1</xdr:col>
      <xdr:colOff>219804</xdr:colOff>
      <xdr:row>125</xdr:row>
      <xdr:rowOff>51289</xdr:rowOff>
    </xdr:from>
    <xdr:to>
      <xdr:col>1</xdr:col>
      <xdr:colOff>1257299</xdr:colOff>
      <xdr:row>127</xdr:row>
      <xdr:rowOff>68873</xdr:rowOff>
    </xdr:to>
    <xdr:pic>
      <xdr:nvPicPr>
        <xdr:cNvPr id="67" name="Рисунок 66" descr="Фиксатор 243 WC, матовый хром (на фото полированный, в матовом пока нет ).jpg"/>
        <xdr:cNvPicPr>
          <a:picLocks noChangeAspect="1"/>
        </xdr:cNvPicPr>
      </xdr:nvPicPr>
      <xdr:blipFill>
        <a:blip r:embed="rId10"/>
        <a:srcRect l="27727" t="0" r="28265" b="57265"/>
        <a:stretch/>
      </xdr:blipFill>
      <xdr:spPr bwMode="auto">
        <a:xfrm>
          <a:off x="562708" y="31102790"/>
          <a:ext cx="1037492" cy="779583"/>
        </a:xfrm>
        <a:prstGeom prst="rect">
          <a:avLst/>
        </a:prstGeom>
      </xdr:spPr>
    </xdr:pic>
    <xdr:clientData/>
  </xdr:twoCellAnchor>
  <xdr:twoCellAnchor editAs="oneCell">
    <xdr:from>
      <xdr:col>1</xdr:col>
      <xdr:colOff>43961</xdr:colOff>
      <xdr:row>132</xdr:row>
      <xdr:rowOff>51289</xdr:rowOff>
    </xdr:from>
    <xdr:to>
      <xdr:col>1</xdr:col>
      <xdr:colOff>824833</xdr:colOff>
      <xdr:row>133</xdr:row>
      <xdr:rowOff>71074</xdr:rowOff>
    </xdr:to>
    <xdr:pic>
      <xdr:nvPicPr>
        <xdr:cNvPr id="68" name="Рисунок 67" descr="Easy Mini, полированный хром.jpg"/>
        <xdr:cNvPicPr>
          <a:picLocks noChangeAspect="1"/>
        </xdr:cNvPicPr>
      </xdr:nvPicPr>
      <xdr:blipFill>
        <a:blip r:embed="rId11"/>
        <a:stretch/>
      </xdr:blipFill>
      <xdr:spPr bwMode="auto">
        <a:xfrm>
          <a:off x="386862" y="25883089"/>
          <a:ext cx="780871" cy="210285"/>
        </a:xfrm>
        <a:prstGeom prst="rect">
          <a:avLst/>
        </a:prstGeom>
      </xdr:spPr>
    </xdr:pic>
    <xdr:clientData/>
  </xdr:twoCellAnchor>
  <xdr:twoCellAnchor editAs="oneCell">
    <xdr:from>
      <xdr:col>1</xdr:col>
      <xdr:colOff>36635</xdr:colOff>
      <xdr:row>204</xdr:row>
      <xdr:rowOff>51289</xdr:rowOff>
    </xdr:from>
    <xdr:to>
      <xdr:col>1</xdr:col>
      <xdr:colOff>832903</xdr:colOff>
      <xdr:row>205</xdr:row>
      <xdr:rowOff>137016</xdr:rowOff>
    </xdr:to>
    <xdr:pic>
      <xdr:nvPicPr>
        <xdr:cNvPr id="69" name="Рисунок 68" descr="TASHA полированный хром.jpg"/>
        <xdr:cNvPicPr>
          <a:picLocks noChangeAspect="1"/>
        </xdr:cNvPicPr>
      </xdr:nvPicPr>
      <xdr:blipFill>
        <a:blip r:embed="rId12"/>
        <a:stretch/>
      </xdr:blipFill>
      <xdr:spPr bwMode="auto">
        <a:xfrm>
          <a:off x="379534" y="40970689"/>
          <a:ext cx="796268" cy="276227"/>
        </a:xfrm>
        <a:prstGeom prst="rect">
          <a:avLst/>
        </a:prstGeom>
      </xdr:spPr>
    </xdr:pic>
    <xdr:clientData/>
  </xdr:twoCellAnchor>
  <xdr:twoCellAnchor editAs="oneCell">
    <xdr:from>
      <xdr:col>1</xdr:col>
      <xdr:colOff>29309</xdr:colOff>
      <xdr:row>152</xdr:row>
      <xdr:rowOff>21979</xdr:rowOff>
    </xdr:from>
    <xdr:to>
      <xdr:col>1</xdr:col>
      <xdr:colOff>857250</xdr:colOff>
      <xdr:row>153</xdr:row>
      <xdr:rowOff>168343</xdr:rowOff>
    </xdr:to>
    <xdr:pic>
      <xdr:nvPicPr>
        <xdr:cNvPr id="70" name="Рисунок 69" descr="ORIGAMI матовый хром.jpg"/>
        <xdr:cNvPicPr>
          <a:picLocks noChangeAspect="1"/>
        </xdr:cNvPicPr>
      </xdr:nvPicPr>
      <xdr:blipFill>
        <a:blip r:embed="rId13"/>
        <a:stretch/>
      </xdr:blipFill>
      <xdr:spPr bwMode="auto">
        <a:xfrm>
          <a:off x="372209" y="30044781"/>
          <a:ext cx="827941" cy="336864"/>
        </a:xfrm>
        <a:prstGeom prst="rect">
          <a:avLst/>
        </a:prstGeom>
      </xdr:spPr>
    </xdr:pic>
    <xdr:clientData/>
  </xdr:twoCellAnchor>
  <xdr:twoCellAnchor editAs="oneCell">
    <xdr:from>
      <xdr:col>1</xdr:col>
      <xdr:colOff>71803</xdr:colOff>
      <xdr:row>166</xdr:row>
      <xdr:rowOff>276224</xdr:rowOff>
    </xdr:from>
    <xdr:to>
      <xdr:col>1</xdr:col>
      <xdr:colOff>2045281</xdr:colOff>
      <xdr:row>169</xdr:row>
      <xdr:rowOff>228600</xdr:rowOff>
    </xdr:to>
    <xdr:pic>
      <xdr:nvPicPr>
        <xdr:cNvPr id="71" name="Рисунок 70" descr="LAURA-LISCIA матовый хром.jpg"/>
        <xdr:cNvPicPr>
          <a:picLocks noChangeAspect="1"/>
        </xdr:cNvPicPr>
      </xdr:nvPicPr>
      <xdr:blipFill>
        <a:blip r:embed="rId14"/>
        <a:srcRect l="0" t="0" r="0" b="59445"/>
        <a:stretch/>
      </xdr:blipFill>
      <xdr:spPr bwMode="auto">
        <a:xfrm>
          <a:off x="414703" y="42414825"/>
          <a:ext cx="1973478" cy="904875"/>
        </a:xfrm>
        <a:prstGeom prst="rect">
          <a:avLst/>
        </a:prstGeom>
      </xdr:spPr>
    </xdr:pic>
    <xdr:clientData/>
  </xdr:twoCellAnchor>
  <xdr:twoCellAnchor editAs="oneCell">
    <xdr:from>
      <xdr:col>1</xdr:col>
      <xdr:colOff>36635</xdr:colOff>
      <xdr:row>173</xdr:row>
      <xdr:rowOff>168519</xdr:rowOff>
    </xdr:from>
    <xdr:to>
      <xdr:col>1</xdr:col>
      <xdr:colOff>1928053</xdr:colOff>
      <xdr:row>176</xdr:row>
      <xdr:rowOff>98961</xdr:rowOff>
    </xdr:to>
    <xdr:pic>
      <xdr:nvPicPr>
        <xdr:cNvPr id="72" name="Рисунок 71" descr="MOD-800 хром-матовый хром.jpg"/>
        <xdr:cNvPicPr>
          <a:picLocks noChangeAspect="1"/>
        </xdr:cNvPicPr>
      </xdr:nvPicPr>
      <xdr:blipFill>
        <a:blip r:embed="rId15"/>
        <a:srcRect l="0" t="0" r="0" b="62062"/>
        <a:stretch/>
      </xdr:blipFill>
      <xdr:spPr bwMode="auto">
        <a:xfrm>
          <a:off x="382999" y="45814298"/>
          <a:ext cx="1891418" cy="685020"/>
        </a:xfrm>
        <a:prstGeom prst="rect">
          <a:avLst/>
        </a:prstGeom>
      </xdr:spPr>
    </xdr:pic>
    <xdr:clientData/>
  </xdr:twoCellAnchor>
  <xdr:twoCellAnchor editAs="oneCell">
    <xdr:from>
      <xdr:col>1</xdr:col>
      <xdr:colOff>29308</xdr:colOff>
      <xdr:row>180</xdr:row>
      <xdr:rowOff>14654</xdr:rowOff>
    </xdr:from>
    <xdr:to>
      <xdr:col>1</xdr:col>
      <xdr:colOff>849923</xdr:colOff>
      <xdr:row>181</xdr:row>
      <xdr:rowOff>126920</xdr:rowOff>
    </xdr:to>
    <xdr:pic>
      <xdr:nvPicPr>
        <xdr:cNvPr id="73" name="Рисунок 72" descr="DENA матовый хром.jpg"/>
        <xdr:cNvPicPr>
          <a:picLocks noChangeAspect="1"/>
        </xdr:cNvPicPr>
      </xdr:nvPicPr>
      <xdr:blipFill>
        <a:blip r:embed="rId16"/>
        <a:stretch/>
      </xdr:blipFill>
      <xdr:spPr bwMode="auto">
        <a:xfrm>
          <a:off x="372208" y="35904855"/>
          <a:ext cx="820615" cy="302765"/>
        </a:xfrm>
        <a:prstGeom prst="rect">
          <a:avLst/>
        </a:prstGeom>
      </xdr:spPr>
    </xdr:pic>
    <xdr:clientData/>
  </xdr:twoCellAnchor>
  <xdr:twoCellAnchor editAs="oneCell">
    <xdr:from>
      <xdr:col>1</xdr:col>
      <xdr:colOff>51289</xdr:colOff>
      <xdr:row>184</xdr:row>
      <xdr:rowOff>80596</xdr:rowOff>
    </xdr:from>
    <xdr:to>
      <xdr:col>1</xdr:col>
      <xdr:colOff>842599</xdr:colOff>
      <xdr:row>186</xdr:row>
      <xdr:rowOff>24912</xdr:rowOff>
    </xdr:to>
    <xdr:pic>
      <xdr:nvPicPr>
        <xdr:cNvPr id="74" name="Рисунок 73" descr="PATRIZIO бронза.jpg"/>
        <xdr:cNvPicPr>
          <a:picLocks noChangeAspect="1"/>
        </xdr:cNvPicPr>
      </xdr:nvPicPr>
      <xdr:blipFill>
        <a:blip r:embed="rId17"/>
        <a:srcRect l="0" t="0" r="0" b="58333"/>
        <a:stretch/>
      </xdr:blipFill>
      <xdr:spPr bwMode="auto">
        <a:xfrm>
          <a:off x="394190" y="36808997"/>
          <a:ext cx="791309" cy="325315"/>
        </a:xfrm>
        <a:prstGeom prst="rect">
          <a:avLst/>
        </a:prstGeom>
      </xdr:spPr>
    </xdr:pic>
    <xdr:clientData/>
  </xdr:twoCellAnchor>
  <xdr:twoCellAnchor editAs="oneCell">
    <xdr:from>
      <xdr:col>1</xdr:col>
      <xdr:colOff>234463</xdr:colOff>
      <xdr:row>216</xdr:row>
      <xdr:rowOff>175846</xdr:rowOff>
    </xdr:from>
    <xdr:to>
      <xdr:col>1</xdr:col>
      <xdr:colOff>761310</xdr:colOff>
      <xdr:row>221</xdr:row>
      <xdr:rowOff>111368</xdr:rowOff>
    </xdr:to>
    <xdr:pic>
      <xdr:nvPicPr>
        <xdr:cNvPr id="75" name="Рисунок 74" descr="ПС мат.хром.jpg"/>
        <xdr:cNvPicPr>
          <a:picLocks noChangeAspect="1"/>
        </xdr:cNvPicPr>
      </xdr:nvPicPr>
      <xdr:blipFill>
        <a:blip r:embed="rId18"/>
        <a:srcRect l="24436" t="-398" r="21513" b="22974"/>
        <a:stretch/>
      </xdr:blipFill>
      <xdr:spPr bwMode="auto">
        <a:xfrm>
          <a:off x="577363" y="43647946"/>
          <a:ext cx="526847" cy="888023"/>
        </a:xfrm>
        <a:prstGeom prst="rect">
          <a:avLst/>
        </a:prstGeom>
      </xdr:spPr>
    </xdr:pic>
    <xdr:clientData/>
  </xdr:twoCellAnchor>
  <xdr:twoCellAnchor editAs="oneCell">
    <xdr:from>
      <xdr:col>1</xdr:col>
      <xdr:colOff>58615</xdr:colOff>
      <xdr:row>291</xdr:row>
      <xdr:rowOff>21979</xdr:rowOff>
    </xdr:from>
    <xdr:to>
      <xdr:col>1</xdr:col>
      <xdr:colOff>873654</xdr:colOff>
      <xdr:row>293</xdr:row>
      <xdr:rowOff>51281</xdr:rowOff>
    </xdr:to>
    <xdr:pic>
      <xdr:nvPicPr>
        <xdr:cNvPr id="76" name="Рисунок 75" descr="мат.хром.jpg"/>
        <xdr:cNvPicPr>
          <a:picLocks noChangeAspect="1"/>
        </xdr:cNvPicPr>
      </xdr:nvPicPr>
      <xdr:blipFill>
        <a:blip r:embed="rId19"/>
        <a:stretch/>
      </xdr:blipFill>
      <xdr:spPr bwMode="auto">
        <a:xfrm>
          <a:off x="401515" y="58019706"/>
          <a:ext cx="815039" cy="410299"/>
        </a:xfrm>
        <a:prstGeom prst="rect">
          <a:avLst/>
        </a:prstGeom>
      </xdr:spPr>
    </xdr:pic>
    <xdr:clientData/>
  </xdr:twoCellAnchor>
  <xdr:twoCellAnchor editAs="twoCell">
    <xdr:from>
      <xdr:col>1</xdr:col>
      <xdr:colOff>55563</xdr:colOff>
      <xdr:row>10</xdr:row>
      <xdr:rowOff>87310</xdr:rowOff>
    </xdr:from>
    <xdr:to>
      <xdr:col>1</xdr:col>
      <xdr:colOff>1616866</xdr:colOff>
      <xdr:row>12</xdr:row>
      <xdr:rowOff>152400</xdr:rowOff>
    </xdr:to>
    <xdr:pic>
      <xdr:nvPicPr>
        <xdr:cNvPr id="77" name="Picture 168"/>
        <xdr:cNvPicPr>
          <a:picLocks noChangeAspect="1" noChangeArrowheads="1"/>
        </xdr:cNvPicPr>
      </xdr:nvPicPr>
      <xdr:blipFill>
        <a:blip r:embed="rId20">
          <a:extLst>
            <a:ext uri="{96DAC541-7B7A-43D3-8B79-37D633B846F1}">
              <asvg:svgBlip xmlns:asvg="http://schemas.microsoft.com/office/drawing/2016/SVG/main" r:embed="rId21"/>
            </a:ext>
          </a:extLst>
        </a:blip>
        <a:stretch/>
      </xdr:blipFill>
      <xdr:spPr bwMode="auto">
        <a:xfrm>
          <a:off x="398463" y="2297112"/>
          <a:ext cx="1561303" cy="44608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twoCell">
    <xdr:from>
      <xdr:col>1</xdr:col>
      <xdr:colOff>150813</xdr:colOff>
      <xdr:row>14</xdr:row>
      <xdr:rowOff>47625</xdr:rowOff>
    </xdr:from>
    <xdr:to>
      <xdr:col>1</xdr:col>
      <xdr:colOff>660134</xdr:colOff>
      <xdr:row>16</xdr:row>
      <xdr:rowOff>119062</xdr:rowOff>
    </xdr:to>
    <xdr:pic>
      <xdr:nvPicPr>
        <xdr:cNvPr id="78" name="Picture 251"/>
        <xdr:cNvPicPr>
          <a:picLocks noChangeAspect="1" noChangeArrowheads="1"/>
        </xdr:cNvPicPr>
      </xdr:nvPicPr>
      <xdr:blipFill>
        <a:blip r:embed="rId22">
          <a:extLst>
            <a:ext uri="{96DAC541-7B7A-43D3-8B79-37D633B846F1}">
              <asvg:svgBlip xmlns:asvg="http://schemas.microsoft.com/office/drawing/2016/SVG/main" r:embed="rId23"/>
            </a:ext>
          </a:extLst>
        </a:blip>
        <a:srcRect l="0" t="3526" r="2563" b="0"/>
        <a:stretch/>
      </xdr:blipFill>
      <xdr:spPr bwMode="auto">
        <a:xfrm>
          <a:off x="493713" y="3038475"/>
          <a:ext cx="509322" cy="49053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twoCell">
    <xdr:from>
      <xdr:col>1</xdr:col>
      <xdr:colOff>230187</xdr:colOff>
      <xdr:row>17</xdr:row>
      <xdr:rowOff>103188</xdr:rowOff>
    </xdr:from>
    <xdr:to>
      <xdr:col>1</xdr:col>
      <xdr:colOff>706438</xdr:colOff>
      <xdr:row>19</xdr:row>
      <xdr:rowOff>103556</xdr:rowOff>
    </xdr:to>
    <xdr:pic>
      <xdr:nvPicPr>
        <xdr:cNvPr id="79" name="Picture 248"/>
        <xdr:cNvPicPr>
          <a:picLocks noChangeAspect="1" noChangeArrowheads="1"/>
        </xdr:cNvPicPr>
      </xdr:nvPicPr>
      <xdr:blipFill>
        <a:blip r:embed="rId24">
          <a:extLst>
            <a:ext uri="{96DAC541-7B7A-43D3-8B79-37D633B846F1}">
              <asvg:svgBlip xmlns:asvg="http://schemas.microsoft.com/office/drawing/2016/SVG/main" r:embed="rId25"/>
            </a:ext>
          </a:extLst>
        </a:blip>
        <a:stretch/>
      </xdr:blipFill>
      <xdr:spPr bwMode="auto">
        <a:xfrm>
          <a:off x="573089" y="3722688"/>
          <a:ext cx="476249" cy="41946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twoCell">
    <xdr:from>
      <xdr:col>1</xdr:col>
      <xdr:colOff>9525</xdr:colOff>
      <xdr:row>20</xdr:row>
      <xdr:rowOff>61913</xdr:rowOff>
    </xdr:from>
    <xdr:to>
      <xdr:col>1</xdr:col>
      <xdr:colOff>800100</xdr:colOff>
      <xdr:row>21</xdr:row>
      <xdr:rowOff>193675</xdr:rowOff>
    </xdr:to>
    <xdr:pic>
      <xdr:nvPicPr>
        <xdr:cNvPr id="80" name="Picture 185"/>
        <xdr:cNvPicPr>
          <a:picLocks noChangeAspect="1" noChangeArrowheads="1"/>
        </xdr:cNvPicPr>
      </xdr:nvPicPr>
      <xdr:blipFill>
        <a:blip r:embed="rId26">
          <a:extLst>
            <a:ext uri="{96DAC541-7B7A-43D3-8B79-37D633B846F1}">
              <asvg:svgBlip xmlns:asvg="http://schemas.microsoft.com/office/drawing/2016/SVG/main" r:embed="rId27"/>
            </a:ext>
          </a:extLst>
        </a:blip>
        <a:stretch/>
      </xdr:blipFill>
      <xdr:spPr bwMode="auto">
        <a:xfrm>
          <a:off x="352425" y="4310063"/>
          <a:ext cx="790575" cy="34131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twoCell">
    <xdr:from>
      <xdr:col>1</xdr:col>
      <xdr:colOff>47623</xdr:colOff>
      <xdr:row>24</xdr:row>
      <xdr:rowOff>23813</xdr:rowOff>
    </xdr:from>
    <xdr:to>
      <xdr:col>1</xdr:col>
      <xdr:colOff>521439</xdr:colOff>
      <xdr:row>25</xdr:row>
      <xdr:rowOff>134937</xdr:rowOff>
    </xdr:to>
    <xdr:pic>
      <xdr:nvPicPr>
        <xdr:cNvPr id="81" name="Picture 252"/>
        <xdr:cNvPicPr>
          <a:picLocks noChangeAspect="1" noChangeArrowheads="1"/>
        </xdr:cNvPicPr>
      </xdr:nvPicPr>
      <xdr:blipFill>
        <a:blip r:embed="rId22">
          <a:extLst>
            <a:ext uri="{96DAC541-7B7A-43D3-8B79-37D633B846F1}">
              <asvg:svgBlip xmlns:asvg="http://schemas.microsoft.com/office/drawing/2016/SVG/main" r:embed="rId23"/>
            </a:ext>
          </a:extLst>
        </a:blip>
        <a:stretch/>
      </xdr:blipFill>
      <xdr:spPr bwMode="auto">
        <a:xfrm>
          <a:off x="390524" y="5110163"/>
          <a:ext cx="473816" cy="32067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twoCell">
    <xdr:from>
      <xdr:col>1</xdr:col>
      <xdr:colOff>492125</xdr:colOff>
      <xdr:row>25</xdr:row>
      <xdr:rowOff>88422</xdr:rowOff>
    </xdr:from>
    <xdr:to>
      <xdr:col>1</xdr:col>
      <xdr:colOff>838199</xdr:colOff>
      <xdr:row>26</xdr:row>
      <xdr:rowOff>171451</xdr:rowOff>
    </xdr:to>
    <xdr:pic>
      <xdr:nvPicPr>
        <xdr:cNvPr id="82" name="Picture 249"/>
        <xdr:cNvPicPr>
          <a:picLocks noChangeAspect="1" noChangeArrowheads="1"/>
        </xdr:cNvPicPr>
      </xdr:nvPicPr>
      <xdr:blipFill>
        <a:blip r:embed="rId24">
          <a:extLst>
            <a:ext uri="{96DAC541-7B7A-43D3-8B79-37D633B846F1}">
              <asvg:svgBlip xmlns:asvg="http://schemas.microsoft.com/office/drawing/2016/SVG/main" r:embed="rId25"/>
            </a:ext>
          </a:extLst>
        </a:blip>
        <a:stretch/>
      </xdr:blipFill>
      <xdr:spPr bwMode="auto">
        <a:xfrm>
          <a:off x="835025" y="5384322"/>
          <a:ext cx="346074" cy="29258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twoCell">
    <xdr:from>
      <xdr:col>1</xdr:col>
      <xdr:colOff>95250</xdr:colOff>
      <xdr:row>22</xdr:row>
      <xdr:rowOff>7937</xdr:rowOff>
    </xdr:from>
    <xdr:to>
      <xdr:col>1</xdr:col>
      <xdr:colOff>832970</xdr:colOff>
      <xdr:row>23</xdr:row>
      <xdr:rowOff>142875</xdr:rowOff>
    </xdr:to>
    <xdr:pic>
      <xdr:nvPicPr>
        <xdr:cNvPr id="83" name="Picture 212"/>
        <xdr:cNvPicPr>
          <a:picLocks noChangeAspect="1" noChangeArrowheads="1"/>
        </xdr:cNvPicPr>
      </xdr:nvPicPr>
      <xdr:blipFill>
        <a:blip r:embed="rId28">
          <a:extLst>
            <a:ext uri="{96DAC541-7B7A-43D3-8B79-37D633B846F1}">
              <asvg:svgBlip xmlns:asvg="http://schemas.microsoft.com/office/drawing/2016/SVG/main" r:embed="rId29"/>
            </a:ext>
          </a:extLst>
        </a:blip>
        <a:stretch/>
      </xdr:blipFill>
      <xdr:spPr bwMode="auto">
        <a:xfrm>
          <a:off x="438149" y="4675187"/>
          <a:ext cx="737721" cy="34448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twoCell">
    <xdr:from>
      <xdr:col>1</xdr:col>
      <xdr:colOff>103188</xdr:colOff>
      <xdr:row>27</xdr:row>
      <xdr:rowOff>31750</xdr:rowOff>
    </xdr:from>
    <xdr:to>
      <xdr:col>1</xdr:col>
      <xdr:colOff>779462</xdr:colOff>
      <xdr:row>28</xdr:row>
      <xdr:rowOff>161924</xdr:rowOff>
    </xdr:to>
    <xdr:pic>
      <xdr:nvPicPr>
        <xdr:cNvPr id="84" name="Picture 139" descr="485-1-38-1976347888"/>
        <xdr:cNvPicPr>
          <a:picLocks noChangeAspect="1" noChangeArrowheads="1"/>
        </xdr:cNvPicPr>
      </xdr:nvPicPr>
      <xdr:blipFill>
        <a:blip r:embed="rId30"/>
        <a:stretch/>
      </xdr:blipFill>
      <xdr:spPr bwMode="auto">
        <a:xfrm>
          <a:off x="446088" y="5746750"/>
          <a:ext cx="676275" cy="3397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15875</xdr:colOff>
      <xdr:row>29</xdr:row>
      <xdr:rowOff>7937</xdr:rowOff>
    </xdr:from>
    <xdr:to>
      <xdr:col>1</xdr:col>
      <xdr:colOff>413966</xdr:colOff>
      <xdr:row>30</xdr:row>
      <xdr:rowOff>192273</xdr:rowOff>
    </xdr:to>
    <xdr:pic>
      <xdr:nvPicPr>
        <xdr:cNvPr id="85" name="Рисунок 84" descr="138_big.jpg"/>
        <xdr:cNvPicPr>
          <a:picLocks noChangeAspect="1"/>
        </xdr:cNvPicPr>
      </xdr:nvPicPr>
      <xdr:blipFill>
        <a:blip r:embed="rId31"/>
        <a:srcRect l="25555" t="25873" r="21429" b="24444"/>
        <a:stretch/>
      </xdr:blipFill>
      <xdr:spPr bwMode="auto">
        <a:xfrm>
          <a:off x="358775" y="6142038"/>
          <a:ext cx="398091" cy="369887"/>
        </a:xfrm>
        <a:prstGeom prst="rect">
          <a:avLst/>
        </a:prstGeom>
      </xdr:spPr>
    </xdr:pic>
    <xdr:clientData/>
  </xdr:twoCellAnchor>
  <xdr:twoCellAnchor editAs="oneCell">
    <xdr:from>
      <xdr:col>1</xdr:col>
      <xdr:colOff>358777</xdr:colOff>
      <xdr:row>30</xdr:row>
      <xdr:rowOff>42861</xdr:rowOff>
    </xdr:from>
    <xdr:to>
      <xdr:col>1</xdr:col>
      <xdr:colOff>787401</xdr:colOff>
      <xdr:row>31</xdr:row>
      <xdr:rowOff>167583</xdr:rowOff>
    </xdr:to>
    <xdr:pic>
      <xdr:nvPicPr>
        <xdr:cNvPr id="86" name="Рисунок 85" descr="CL S.CHROME.jpg"/>
        <xdr:cNvPicPr>
          <a:picLocks noChangeAspect="1"/>
        </xdr:cNvPicPr>
      </xdr:nvPicPr>
      <xdr:blipFill>
        <a:blip r:embed="rId32"/>
        <a:srcRect l="28254" t="36825" r="28730" b="30158"/>
        <a:stretch/>
      </xdr:blipFill>
      <xdr:spPr bwMode="auto">
        <a:xfrm>
          <a:off x="701677" y="6386513"/>
          <a:ext cx="428624" cy="325805"/>
        </a:xfrm>
        <a:prstGeom prst="rect">
          <a:avLst/>
        </a:prstGeom>
      </xdr:spPr>
    </xdr:pic>
    <xdr:clientData/>
  </xdr:twoCellAnchor>
  <xdr:twoCellAnchor editAs="oneCell">
    <xdr:from>
      <xdr:col>1</xdr:col>
      <xdr:colOff>103187</xdr:colOff>
      <xdr:row>44</xdr:row>
      <xdr:rowOff>87310</xdr:rowOff>
    </xdr:from>
    <xdr:to>
      <xdr:col>1</xdr:col>
      <xdr:colOff>849311</xdr:colOff>
      <xdr:row>45</xdr:row>
      <xdr:rowOff>133347</xdr:rowOff>
    </xdr:to>
    <xdr:pic>
      <xdr:nvPicPr>
        <xdr:cNvPr id="87" name="Рисунок 16"/>
        <xdr:cNvPicPr>
          <a:picLocks noChangeAspect="1"/>
        </xdr:cNvPicPr>
      </xdr:nvPicPr>
      <xdr:blipFill>
        <a:blip r:embed="rId33"/>
        <a:stretch/>
      </xdr:blipFill>
      <xdr:spPr bwMode="auto">
        <a:xfrm>
          <a:off x="446087" y="9364662"/>
          <a:ext cx="746125" cy="2365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206375</xdr:colOff>
      <xdr:row>48</xdr:row>
      <xdr:rowOff>63500</xdr:rowOff>
    </xdr:from>
    <xdr:to>
      <xdr:col>1</xdr:col>
      <xdr:colOff>654050</xdr:colOff>
      <xdr:row>50</xdr:row>
      <xdr:rowOff>41275</xdr:rowOff>
    </xdr:to>
    <xdr:pic>
      <xdr:nvPicPr>
        <xdr:cNvPr id="88" name="Рисунок 22"/>
        <xdr:cNvPicPr>
          <a:picLocks noChangeAspect="1"/>
        </xdr:cNvPicPr>
      </xdr:nvPicPr>
      <xdr:blipFill>
        <a:blip r:embed="rId34"/>
        <a:stretch/>
      </xdr:blipFill>
      <xdr:spPr bwMode="auto">
        <a:xfrm>
          <a:off x="549275" y="10179050"/>
          <a:ext cx="447675" cy="3587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212725</xdr:colOff>
      <xdr:row>51</xdr:row>
      <xdr:rowOff>130175</xdr:rowOff>
    </xdr:from>
    <xdr:to>
      <xdr:col>1</xdr:col>
      <xdr:colOff>593725</xdr:colOff>
      <xdr:row>53</xdr:row>
      <xdr:rowOff>21166</xdr:rowOff>
    </xdr:to>
    <xdr:pic>
      <xdr:nvPicPr>
        <xdr:cNvPr id="89" name="Рисунок 25"/>
        <xdr:cNvPicPr>
          <a:picLocks noChangeAspect="1"/>
        </xdr:cNvPicPr>
      </xdr:nvPicPr>
      <xdr:blipFill>
        <a:blip r:embed="rId35"/>
        <a:stretch/>
      </xdr:blipFill>
      <xdr:spPr bwMode="auto">
        <a:xfrm>
          <a:off x="555625" y="10874375"/>
          <a:ext cx="381000" cy="2825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39688</xdr:colOff>
      <xdr:row>40</xdr:row>
      <xdr:rowOff>71438</xdr:rowOff>
    </xdr:from>
    <xdr:to>
      <xdr:col>1</xdr:col>
      <xdr:colOff>816571</xdr:colOff>
      <xdr:row>41</xdr:row>
      <xdr:rowOff>165097</xdr:rowOff>
    </xdr:to>
    <xdr:pic>
      <xdr:nvPicPr>
        <xdr:cNvPr id="90" name="Рисунок 19"/>
        <xdr:cNvPicPr>
          <a:picLocks noChangeAspect="1"/>
        </xdr:cNvPicPr>
      </xdr:nvPicPr>
      <xdr:blipFill>
        <a:blip r:embed="rId36"/>
        <a:stretch/>
      </xdr:blipFill>
      <xdr:spPr bwMode="auto">
        <a:xfrm>
          <a:off x="382588" y="8510588"/>
          <a:ext cx="776883" cy="28416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39686</xdr:colOff>
      <xdr:row>33</xdr:row>
      <xdr:rowOff>127000</xdr:rowOff>
    </xdr:from>
    <xdr:to>
      <xdr:col>1</xdr:col>
      <xdr:colOff>838399</xdr:colOff>
      <xdr:row>35</xdr:row>
      <xdr:rowOff>20637</xdr:rowOff>
    </xdr:to>
    <xdr:pic>
      <xdr:nvPicPr>
        <xdr:cNvPr id="91" name="Рисунок 4"/>
        <xdr:cNvPicPr>
          <a:picLocks noChangeAspect="1"/>
        </xdr:cNvPicPr>
      </xdr:nvPicPr>
      <xdr:blipFill>
        <a:blip r:embed="rId37"/>
        <a:stretch/>
      </xdr:blipFill>
      <xdr:spPr bwMode="auto">
        <a:xfrm>
          <a:off x="382587" y="7099300"/>
          <a:ext cx="798712" cy="27463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71439</xdr:colOff>
      <xdr:row>37</xdr:row>
      <xdr:rowOff>63500</xdr:rowOff>
    </xdr:from>
    <xdr:to>
      <xdr:col>1</xdr:col>
      <xdr:colOff>841376</xdr:colOff>
      <xdr:row>38</xdr:row>
      <xdr:rowOff>148242</xdr:rowOff>
    </xdr:to>
    <xdr:pic>
      <xdr:nvPicPr>
        <xdr:cNvPr id="92" name="Рисунок 2"/>
        <xdr:cNvPicPr>
          <a:picLocks noChangeAspect="1"/>
        </xdr:cNvPicPr>
      </xdr:nvPicPr>
      <xdr:blipFill>
        <a:blip r:embed="rId38"/>
        <a:stretch/>
      </xdr:blipFill>
      <xdr:spPr bwMode="auto">
        <a:xfrm>
          <a:off x="414339" y="7874000"/>
          <a:ext cx="769938" cy="27524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222250</xdr:colOff>
      <xdr:row>243</xdr:row>
      <xdr:rowOff>13603</xdr:rowOff>
    </xdr:from>
    <xdr:to>
      <xdr:col>1</xdr:col>
      <xdr:colOff>698499</xdr:colOff>
      <xdr:row>246</xdr:row>
      <xdr:rowOff>166688</xdr:rowOff>
    </xdr:to>
    <xdr:pic>
      <xdr:nvPicPr>
        <xdr:cNvPr id="93" name="Рисунок 28"/>
        <xdr:cNvPicPr>
          <a:picLocks noChangeAspect="1"/>
        </xdr:cNvPicPr>
      </xdr:nvPicPr>
      <xdr:blipFill>
        <a:blip r:embed="rId39"/>
        <a:stretch/>
      </xdr:blipFill>
      <xdr:spPr bwMode="auto">
        <a:xfrm>
          <a:off x="565150" y="48667303"/>
          <a:ext cx="476250" cy="72458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182562</xdr:colOff>
      <xdr:row>238</xdr:row>
      <xdr:rowOff>12575</xdr:rowOff>
    </xdr:from>
    <xdr:to>
      <xdr:col>1</xdr:col>
      <xdr:colOff>698499</xdr:colOff>
      <xdr:row>241</xdr:row>
      <xdr:rowOff>111124</xdr:rowOff>
    </xdr:to>
    <xdr:pic>
      <xdr:nvPicPr>
        <xdr:cNvPr id="94" name="Рисунок 93" descr="хром.jpg"/>
        <xdr:cNvPicPr>
          <a:picLocks noChangeAspect="1"/>
        </xdr:cNvPicPr>
      </xdr:nvPicPr>
      <xdr:blipFill>
        <a:blip r:embed="rId40"/>
        <a:stretch/>
      </xdr:blipFill>
      <xdr:spPr bwMode="auto">
        <a:xfrm>
          <a:off x="525462" y="47704250"/>
          <a:ext cx="515938" cy="670049"/>
        </a:xfrm>
        <a:prstGeom prst="rect">
          <a:avLst/>
        </a:prstGeom>
      </xdr:spPr>
    </xdr:pic>
    <xdr:clientData/>
  </xdr:twoCellAnchor>
  <xdr:twoCellAnchor editAs="oneCell">
    <xdr:from>
      <xdr:col>1</xdr:col>
      <xdr:colOff>111124</xdr:colOff>
      <xdr:row>306</xdr:row>
      <xdr:rowOff>122876</xdr:rowOff>
    </xdr:from>
    <xdr:to>
      <xdr:col>1</xdr:col>
      <xdr:colOff>706437</xdr:colOff>
      <xdr:row>310</xdr:row>
      <xdr:rowOff>63499</xdr:rowOff>
    </xdr:to>
    <xdr:pic>
      <xdr:nvPicPr>
        <xdr:cNvPr id="95" name="Рисунок 94" descr="Стандартный цилиндр ключ-ключ 30-30, никель.jpg"/>
        <xdr:cNvPicPr>
          <a:picLocks noChangeAspect="1"/>
        </xdr:cNvPicPr>
      </xdr:nvPicPr>
      <xdr:blipFill>
        <a:blip r:embed="rId41"/>
        <a:stretch/>
      </xdr:blipFill>
      <xdr:spPr bwMode="auto">
        <a:xfrm>
          <a:off x="454024" y="61073352"/>
          <a:ext cx="595313" cy="702622"/>
        </a:xfrm>
        <a:prstGeom prst="rect">
          <a:avLst/>
        </a:prstGeom>
      </xdr:spPr>
    </xdr:pic>
    <xdr:clientData/>
  </xdr:twoCellAnchor>
  <xdr:twoCellAnchor editAs="oneCell">
    <xdr:from>
      <xdr:col>1</xdr:col>
      <xdr:colOff>206375</xdr:colOff>
      <xdr:row>74</xdr:row>
      <xdr:rowOff>82083</xdr:rowOff>
    </xdr:from>
    <xdr:to>
      <xdr:col>1</xdr:col>
      <xdr:colOff>674688</xdr:colOff>
      <xdr:row>78</xdr:row>
      <xdr:rowOff>5417</xdr:rowOff>
    </xdr:to>
    <xdr:pic>
      <xdr:nvPicPr>
        <xdr:cNvPr id="96" name="Рисунок 95" descr="Скрытая b-noha_02.jpg"/>
        <xdr:cNvPicPr>
          <a:picLocks noChangeAspect="1"/>
        </xdr:cNvPicPr>
      </xdr:nvPicPr>
      <xdr:blipFill>
        <a:blip r:embed="rId42"/>
        <a:srcRect l="29908" t="26871" r="12448" b="17007"/>
        <a:stretch/>
      </xdr:blipFill>
      <xdr:spPr bwMode="auto">
        <a:xfrm>
          <a:off x="549275" y="15645933"/>
          <a:ext cx="468313" cy="685336"/>
        </a:xfrm>
        <a:prstGeom prst="rect">
          <a:avLst/>
        </a:prstGeom>
      </xdr:spPr>
    </xdr:pic>
    <xdr:clientData/>
  </xdr:twoCellAnchor>
  <xdr:twoCellAnchor editAs="oneCell">
    <xdr:from>
      <xdr:col>1</xdr:col>
      <xdr:colOff>260702</xdr:colOff>
      <xdr:row>311</xdr:row>
      <xdr:rowOff>184120</xdr:rowOff>
    </xdr:from>
    <xdr:to>
      <xdr:col>1</xdr:col>
      <xdr:colOff>594371</xdr:colOff>
      <xdr:row>315</xdr:row>
      <xdr:rowOff>146541</xdr:rowOff>
    </xdr:to>
    <xdr:pic>
      <xdr:nvPicPr>
        <xdr:cNvPr id="97" name="Рисунок 96" descr="Шпингалет D00320.15.342.jpg"/>
        <xdr:cNvPicPr>
          <a:picLocks noChangeAspect="1"/>
        </xdr:cNvPicPr>
      </xdr:nvPicPr>
      <xdr:blipFill>
        <a:blip r:embed="rId43"/>
        <a:srcRect l="0" t="0" r="0" b="53940"/>
        <a:stretch/>
      </xdr:blipFill>
      <xdr:spPr bwMode="auto">
        <a:xfrm rot="18331095">
          <a:off x="408227" y="62291996"/>
          <a:ext cx="724420" cy="333669"/>
        </a:xfrm>
        <a:prstGeom prst="rect">
          <a:avLst/>
        </a:prstGeom>
      </xdr:spPr>
    </xdr:pic>
    <xdr:clientData/>
  </xdr:twoCellAnchor>
  <xdr:twoCellAnchor editAs="oneCell">
    <xdr:from>
      <xdr:col>1</xdr:col>
      <xdr:colOff>71439</xdr:colOff>
      <xdr:row>250</xdr:row>
      <xdr:rowOff>55563</xdr:rowOff>
    </xdr:from>
    <xdr:to>
      <xdr:col>1</xdr:col>
      <xdr:colOff>648850</xdr:colOff>
      <xdr:row>255</xdr:row>
      <xdr:rowOff>111124</xdr:rowOff>
    </xdr:to>
    <xdr:pic>
      <xdr:nvPicPr>
        <xdr:cNvPr id="98" name="Рисунок 97" descr="zamok_gardian_soft_1p.jpg"/>
        <xdr:cNvPicPr>
          <a:picLocks noChangeAspect="1"/>
        </xdr:cNvPicPr>
      </xdr:nvPicPr>
      <xdr:blipFill>
        <a:blip r:embed="rId44"/>
        <a:srcRect l="24038" t="4152" r="23513" b="4283"/>
        <a:stretch/>
      </xdr:blipFill>
      <xdr:spPr bwMode="auto">
        <a:xfrm>
          <a:off x="414339" y="50109438"/>
          <a:ext cx="577411" cy="1008062"/>
        </a:xfrm>
        <a:prstGeom prst="rect">
          <a:avLst/>
        </a:prstGeom>
      </xdr:spPr>
    </xdr:pic>
    <xdr:clientData/>
  </xdr:twoCellAnchor>
  <xdr:twoCellAnchor editAs="oneCell">
    <xdr:from>
      <xdr:col>1</xdr:col>
      <xdr:colOff>39691</xdr:colOff>
      <xdr:row>259</xdr:row>
      <xdr:rowOff>180238</xdr:rowOff>
    </xdr:from>
    <xdr:to>
      <xdr:col>1</xdr:col>
      <xdr:colOff>647316</xdr:colOff>
      <xdr:row>265</xdr:row>
      <xdr:rowOff>111123</xdr:rowOff>
    </xdr:to>
    <xdr:pic>
      <xdr:nvPicPr>
        <xdr:cNvPr id="99" name="Рисунок 98" descr="zamok_gardian_soft_11p.jpg"/>
        <xdr:cNvPicPr>
          <a:picLocks noChangeAspect="1"/>
        </xdr:cNvPicPr>
      </xdr:nvPicPr>
      <xdr:blipFill>
        <a:blip r:embed="rId45"/>
        <a:srcRect l="24114" t="3414" r="23602" b="4182"/>
        <a:stretch/>
      </xdr:blipFill>
      <xdr:spPr bwMode="auto">
        <a:xfrm>
          <a:off x="382591" y="51948613"/>
          <a:ext cx="607625" cy="1073885"/>
        </a:xfrm>
        <a:prstGeom prst="rect">
          <a:avLst/>
        </a:prstGeom>
      </xdr:spPr>
    </xdr:pic>
    <xdr:clientData/>
  </xdr:twoCellAnchor>
  <xdr:twoCellAnchor editAs="oneCell">
    <xdr:from>
      <xdr:col>1</xdr:col>
      <xdr:colOff>55564</xdr:colOff>
      <xdr:row>269</xdr:row>
      <xdr:rowOff>162624</xdr:rowOff>
    </xdr:from>
    <xdr:to>
      <xdr:col>1</xdr:col>
      <xdr:colOff>642936</xdr:colOff>
      <xdr:row>275</xdr:row>
      <xdr:rowOff>103187</xdr:rowOff>
    </xdr:to>
    <xdr:pic>
      <xdr:nvPicPr>
        <xdr:cNvPr id="100" name="Рисунок 99" descr="zamok_gardian_soft_1m.jpg"/>
        <xdr:cNvPicPr>
          <a:picLocks noChangeAspect="1"/>
        </xdr:cNvPicPr>
      </xdr:nvPicPr>
      <xdr:blipFill>
        <a:blip r:embed="rId46"/>
        <a:srcRect l="25779" t="4475" r="24632" b="4046"/>
        <a:stretch/>
      </xdr:blipFill>
      <xdr:spPr bwMode="auto">
        <a:xfrm>
          <a:off x="398464" y="53835999"/>
          <a:ext cx="587372" cy="1083563"/>
        </a:xfrm>
        <a:prstGeom prst="rect">
          <a:avLst/>
        </a:prstGeom>
      </xdr:spPr>
    </xdr:pic>
    <xdr:clientData/>
  </xdr:twoCellAnchor>
  <xdr:twoCellAnchor editAs="oneCell">
    <xdr:from>
      <xdr:col>1</xdr:col>
      <xdr:colOff>71440</xdr:colOff>
      <xdr:row>279</xdr:row>
      <xdr:rowOff>166503</xdr:rowOff>
    </xdr:from>
    <xdr:to>
      <xdr:col>1</xdr:col>
      <xdr:colOff>658813</xdr:colOff>
      <xdr:row>285</xdr:row>
      <xdr:rowOff>95250</xdr:rowOff>
    </xdr:to>
    <xdr:pic>
      <xdr:nvPicPr>
        <xdr:cNvPr id="101" name="Рисунок 100" descr="zamok_gardian_soft_11m.jpg"/>
        <xdr:cNvPicPr>
          <a:picLocks noChangeAspect="1"/>
        </xdr:cNvPicPr>
      </xdr:nvPicPr>
      <xdr:blipFill>
        <a:blip r:embed="rId47"/>
        <a:srcRect l="25323" t="4300" r="24271" b="3727"/>
        <a:stretch/>
      </xdr:blipFill>
      <xdr:spPr bwMode="auto">
        <a:xfrm>
          <a:off x="414340" y="55744878"/>
          <a:ext cx="587373" cy="1071747"/>
        </a:xfrm>
        <a:prstGeom prst="rect">
          <a:avLst/>
        </a:prstGeom>
      </xdr:spPr>
    </xdr:pic>
    <xdr:clientData/>
  </xdr:twoCellAnchor>
  <xdr:twoCellAnchor editAs="oneCell">
    <xdr:from>
      <xdr:col>1</xdr:col>
      <xdr:colOff>142875</xdr:colOff>
      <xdr:row>189</xdr:row>
      <xdr:rowOff>111126</xdr:rowOff>
    </xdr:from>
    <xdr:to>
      <xdr:col>1</xdr:col>
      <xdr:colOff>722540</xdr:colOff>
      <xdr:row>192</xdr:row>
      <xdr:rowOff>98198</xdr:rowOff>
    </xdr:to>
    <xdr:pic>
      <xdr:nvPicPr>
        <xdr:cNvPr id="102" name="Рисунок 101" descr="0037-WCR-CR-SAT.jpg"/>
        <xdr:cNvPicPr>
          <a:picLocks noChangeAspect="1"/>
        </xdr:cNvPicPr>
      </xdr:nvPicPr>
      <xdr:blipFill>
        <a:blip r:embed="rId48"/>
        <a:srcRect l="24801" t="-354" r="24887" b="51460"/>
        <a:stretch/>
      </xdr:blipFill>
      <xdr:spPr bwMode="auto">
        <a:xfrm>
          <a:off x="485775" y="37887276"/>
          <a:ext cx="579665" cy="558572"/>
        </a:xfrm>
        <a:prstGeom prst="rect">
          <a:avLst/>
        </a:prstGeom>
      </xdr:spPr>
    </xdr:pic>
    <xdr:clientData/>
  </xdr:twoCellAnchor>
  <xdr:twoCellAnchor editAs="oneCell">
    <xdr:from>
      <xdr:col>1</xdr:col>
      <xdr:colOff>134939</xdr:colOff>
      <xdr:row>196</xdr:row>
      <xdr:rowOff>158750</xdr:rowOff>
    </xdr:from>
    <xdr:to>
      <xdr:col>1</xdr:col>
      <xdr:colOff>726850</xdr:colOff>
      <xdr:row>199</xdr:row>
      <xdr:rowOff>152400</xdr:rowOff>
    </xdr:to>
    <xdr:pic>
      <xdr:nvPicPr>
        <xdr:cNvPr id="103" name="Рисунок 102" descr="8-BFY матовый хром.jpg"/>
        <xdr:cNvPicPr>
          <a:picLocks noChangeAspect="1"/>
        </xdr:cNvPicPr>
      </xdr:nvPicPr>
      <xdr:blipFill>
        <a:blip r:embed="rId49"/>
        <a:srcRect l="24093" t="-1417" r="24531" b="51814"/>
        <a:stretch/>
      </xdr:blipFill>
      <xdr:spPr bwMode="auto">
        <a:xfrm>
          <a:off x="477839" y="39401750"/>
          <a:ext cx="591911" cy="565150"/>
        </a:xfrm>
        <a:prstGeom prst="rect">
          <a:avLst/>
        </a:prstGeom>
      </xdr:spPr>
    </xdr:pic>
    <xdr:clientData/>
  </xdr:twoCellAnchor>
  <xdr:twoCellAnchor editAs="oneCell">
    <xdr:from>
      <xdr:col>1</xdr:col>
      <xdr:colOff>127002</xdr:colOff>
      <xdr:row>209</xdr:row>
      <xdr:rowOff>23813</xdr:rowOff>
    </xdr:from>
    <xdr:to>
      <xdr:col>1</xdr:col>
      <xdr:colOff>722155</xdr:colOff>
      <xdr:row>212</xdr:row>
      <xdr:rowOff>185</xdr:rowOff>
    </xdr:to>
    <xdr:pic>
      <xdr:nvPicPr>
        <xdr:cNvPr id="104" name="Рисунок 103" descr="Фиксатор WC 261.jpg"/>
        <xdr:cNvPicPr>
          <a:picLocks noChangeAspect="1"/>
        </xdr:cNvPicPr>
      </xdr:nvPicPr>
      <xdr:blipFill>
        <a:blip r:embed="rId50"/>
        <a:srcRect l="0" t="26051" r="48845" b="26873"/>
        <a:stretch/>
      </xdr:blipFill>
      <xdr:spPr bwMode="auto">
        <a:xfrm>
          <a:off x="469902" y="41990963"/>
          <a:ext cx="595153" cy="542924"/>
        </a:xfrm>
        <a:prstGeom prst="rect">
          <a:avLst/>
        </a:prstGeom>
      </xdr:spPr>
    </xdr:pic>
    <xdr:clientData/>
  </xdr:twoCellAnchor>
  <xdr:twoCellAnchor editAs="twoCell">
    <xdr:from>
      <xdr:col>1</xdr:col>
      <xdr:colOff>70118</xdr:colOff>
      <xdr:row>229</xdr:row>
      <xdr:rowOff>174623</xdr:rowOff>
    </xdr:from>
    <xdr:to>
      <xdr:col>1</xdr:col>
      <xdr:colOff>825501</xdr:colOff>
      <xdr:row>234</xdr:row>
      <xdr:rowOff>128586</xdr:rowOff>
    </xdr:to>
    <xdr:pic>
      <xdr:nvPicPr>
        <xdr:cNvPr id="105" name="Immagine 31" descr="K2760 disegno tecnico quote cerniera.jpg"/>
        <xdr:cNvPicPr>
          <a:picLocks noChangeAspect="1"/>
        </xdr:cNvPicPr>
      </xdr:nvPicPr>
      <xdr:blipFill>
        <a:blip r:embed="rId51"/>
        <a:stretch/>
      </xdr:blipFill>
      <xdr:spPr bwMode="auto">
        <a:xfrm>
          <a:off x="413018" y="46142275"/>
          <a:ext cx="755384" cy="90646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47625</xdr:colOff>
      <xdr:row>223</xdr:row>
      <xdr:rowOff>182561</xdr:rowOff>
    </xdr:from>
    <xdr:to>
      <xdr:col>1</xdr:col>
      <xdr:colOff>858909</xdr:colOff>
      <xdr:row>229</xdr:row>
      <xdr:rowOff>11110</xdr:rowOff>
    </xdr:to>
    <xdr:pic>
      <xdr:nvPicPr>
        <xdr:cNvPr id="106" name="Рисунок 6"/>
        <xdr:cNvPicPr>
          <a:picLocks noChangeAspect="1"/>
        </xdr:cNvPicPr>
      </xdr:nvPicPr>
      <xdr:blipFill>
        <a:blip r:embed="rId52"/>
        <a:srcRect l="0" t="0" r="66270" b="0"/>
        <a:stretch/>
      </xdr:blipFill>
      <xdr:spPr bwMode="auto">
        <a:xfrm>
          <a:off x="390525" y="44997686"/>
          <a:ext cx="811285" cy="97154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twoCell">
    <xdr:from>
      <xdr:col>1</xdr:col>
      <xdr:colOff>349249</xdr:colOff>
      <xdr:row>55</xdr:row>
      <xdr:rowOff>7939</xdr:rowOff>
    </xdr:from>
    <xdr:to>
      <xdr:col>1</xdr:col>
      <xdr:colOff>694287</xdr:colOff>
      <xdr:row>57</xdr:row>
      <xdr:rowOff>288974</xdr:rowOff>
    </xdr:to>
    <xdr:pic>
      <xdr:nvPicPr>
        <xdr:cNvPr id="107" name="Рисунок 13"/>
        <xdr:cNvPicPr>
          <a:picLocks noChangeAspect="1"/>
        </xdr:cNvPicPr>
      </xdr:nvPicPr>
      <xdr:blipFill>
        <a:blip r:embed="rId53"/>
        <a:stretch/>
      </xdr:blipFill>
      <xdr:spPr bwMode="auto">
        <a:xfrm>
          <a:off x="692150" y="11590339"/>
          <a:ext cx="345037" cy="6239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twoCell">
    <xdr:from>
      <xdr:col>1</xdr:col>
      <xdr:colOff>351058</xdr:colOff>
      <xdr:row>61</xdr:row>
      <xdr:rowOff>39685</xdr:rowOff>
    </xdr:from>
    <xdr:to>
      <xdr:col>1</xdr:col>
      <xdr:colOff>722312</xdr:colOff>
      <xdr:row>63</xdr:row>
      <xdr:rowOff>302833</xdr:rowOff>
    </xdr:to>
    <xdr:pic>
      <xdr:nvPicPr>
        <xdr:cNvPr id="108" name="Рисунок 11"/>
        <xdr:cNvPicPr>
          <a:picLocks noChangeAspect="1"/>
        </xdr:cNvPicPr>
      </xdr:nvPicPr>
      <xdr:blipFill>
        <a:blip r:embed="rId54"/>
        <a:stretch/>
      </xdr:blipFill>
      <xdr:spPr bwMode="auto">
        <a:xfrm>
          <a:off x="693959" y="12879385"/>
          <a:ext cx="371253" cy="58699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twoCell">
    <xdr:from>
      <xdr:col>1</xdr:col>
      <xdr:colOff>456113</xdr:colOff>
      <xdr:row>58</xdr:row>
      <xdr:rowOff>49214</xdr:rowOff>
    </xdr:from>
    <xdr:to>
      <xdr:col>1</xdr:col>
      <xdr:colOff>824122</xdr:colOff>
      <xdr:row>60</xdr:row>
      <xdr:rowOff>298499</xdr:rowOff>
    </xdr:to>
    <xdr:pic>
      <xdr:nvPicPr>
        <xdr:cNvPr id="109" name="Рисунок 12"/>
        <xdr:cNvPicPr>
          <a:picLocks noChangeAspect="1"/>
        </xdr:cNvPicPr>
      </xdr:nvPicPr>
      <xdr:blipFill>
        <a:blip r:embed="rId55"/>
        <a:stretch/>
      </xdr:blipFill>
      <xdr:spPr bwMode="auto">
        <a:xfrm>
          <a:off x="799013" y="12260264"/>
          <a:ext cx="368009" cy="58266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317500</xdr:colOff>
      <xdr:row>71</xdr:row>
      <xdr:rowOff>44576</xdr:rowOff>
    </xdr:from>
    <xdr:to>
      <xdr:col>1</xdr:col>
      <xdr:colOff>658814</xdr:colOff>
      <xdr:row>74</xdr:row>
      <xdr:rowOff>81053</xdr:rowOff>
    </xdr:to>
    <xdr:pic>
      <xdr:nvPicPr>
        <xdr:cNvPr id="110" name="Рисунок 5"/>
        <xdr:cNvPicPr>
          <a:picLocks noChangeAspect="1"/>
        </xdr:cNvPicPr>
      </xdr:nvPicPr>
      <xdr:blipFill>
        <a:blip r:embed="rId56"/>
        <a:stretch/>
      </xdr:blipFill>
      <xdr:spPr bwMode="auto">
        <a:xfrm>
          <a:off x="660400" y="14979776"/>
          <a:ext cx="341314" cy="60797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339725</xdr:colOff>
      <xdr:row>65</xdr:row>
      <xdr:rowOff>37955</xdr:rowOff>
    </xdr:from>
    <xdr:to>
      <xdr:col>1</xdr:col>
      <xdr:colOff>709830</xdr:colOff>
      <xdr:row>68</xdr:row>
      <xdr:rowOff>83990</xdr:rowOff>
    </xdr:to>
    <xdr:pic>
      <xdr:nvPicPr>
        <xdr:cNvPr id="111" name="Рисунок 6"/>
        <xdr:cNvPicPr>
          <a:picLocks noChangeAspect="1"/>
        </xdr:cNvPicPr>
      </xdr:nvPicPr>
      <xdr:blipFill>
        <a:blip r:embed="rId57"/>
        <a:stretch/>
      </xdr:blipFill>
      <xdr:spPr bwMode="auto">
        <a:xfrm>
          <a:off x="682625" y="13715856"/>
          <a:ext cx="370105" cy="61753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198439</xdr:colOff>
      <xdr:row>68</xdr:row>
      <xdr:rowOff>48348</xdr:rowOff>
    </xdr:from>
    <xdr:to>
      <xdr:col>1</xdr:col>
      <xdr:colOff>512966</xdr:colOff>
      <xdr:row>71</xdr:row>
      <xdr:rowOff>92075</xdr:rowOff>
    </xdr:to>
    <xdr:pic>
      <xdr:nvPicPr>
        <xdr:cNvPr id="112" name="Рисунок 7"/>
        <xdr:cNvPicPr>
          <a:picLocks noChangeAspect="1"/>
        </xdr:cNvPicPr>
      </xdr:nvPicPr>
      <xdr:blipFill>
        <a:blip r:embed="rId58"/>
        <a:stretch/>
      </xdr:blipFill>
      <xdr:spPr bwMode="auto">
        <a:xfrm>
          <a:off x="541339" y="14354898"/>
          <a:ext cx="314527" cy="61522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twoCell">
    <xdr:from>
      <xdr:col>1</xdr:col>
      <xdr:colOff>58738</xdr:colOff>
      <xdr:row>7</xdr:row>
      <xdr:rowOff>31750</xdr:rowOff>
    </xdr:from>
    <xdr:to>
      <xdr:col>1</xdr:col>
      <xdr:colOff>867340</xdr:colOff>
      <xdr:row>8</xdr:row>
      <xdr:rowOff>190500</xdr:rowOff>
    </xdr:to>
    <xdr:pic>
      <xdr:nvPicPr>
        <xdr:cNvPr id="113" name="Picture 1330"/>
        <xdr:cNvPicPr>
          <a:picLocks noChangeAspect="1" noChangeArrowheads="1"/>
        </xdr:cNvPicPr>
      </xdr:nvPicPr>
      <xdr:blipFill>
        <a:blip r:embed="rId59"/>
        <a:stretch/>
      </xdr:blipFill>
      <xdr:spPr bwMode="auto">
        <a:xfrm>
          <a:off x="401638" y="1555750"/>
          <a:ext cx="808602" cy="3683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twoCell">
    <xdr:from>
      <xdr:col>1</xdr:col>
      <xdr:colOff>295274</xdr:colOff>
      <xdr:row>317</xdr:row>
      <xdr:rowOff>28575</xdr:rowOff>
    </xdr:from>
    <xdr:to>
      <xdr:col>1</xdr:col>
      <xdr:colOff>1285875</xdr:colOff>
      <xdr:row>320</xdr:row>
      <xdr:rowOff>244127</xdr:rowOff>
    </xdr:to>
    <xdr:pic>
      <xdr:nvPicPr>
        <xdr:cNvPr id="114" name="Picture 259"/>
        <xdr:cNvPicPr>
          <a:picLocks noChangeAspect="1" noChangeArrowheads="1"/>
        </xdr:cNvPicPr>
      </xdr:nvPicPr>
      <xdr:blipFill>
        <a:blip r:embed="rId60">
          <a:extLst>
            <a:ext uri="{96DAC541-7B7A-43D3-8B79-37D633B846F1}">
              <asvg:svgBlip xmlns:asvg="http://schemas.microsoft.com/office/drawing/2016/SVG/main" r:embed="rId61"/>
            </a:ext>
          </a:extLst>
        </a:blip>
        <a:stretch/>
      </xdr:blipFill>
      <xdr:spPr bwMode="auto">
        <a:xfrm>
          <a:off x="638175" y="81772125"/>
          <a:ext cx="990600" cy="78705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m="http://schemas.openxmlformats.org/officeDocument/2006/math" xmlns:w="http://schemas.openxmlformats.org/wordprocessingml/2006/main">
  <xdr:twoCellAnchor editAs="twoCell">
    <xdr:from>
      <xdr:col>6</xdr:col>
      <xdr:colOff>233330</xdr:colOff>
      <xdr:row>142</xdr:row>
      <xdr:rowOff>188383</xdr:rowOff>
    </xdr:from>
    <xdr:to>
      <xdr:col>8</xdr:col>
      <xdr:colOff>529166</xdr:colOff>
      <xdr:row>147</xdr:row>
      <xdr:rowOff>188838</xdr:rowOff>
    </xdr:to>
    <xdr:grpSp>
      <xdr:nvGrpSpPr>
        <xdr:cNvPr id="0" name=""/>
        <xdr:cNvGrpSpPr/>
      </xdr:nvGrpSpPr>
      <xdr:grpSpPr bwMode="auto">
        <a:xfrm>
          <a:off x="5338730" y="47279983"/>
          <a:ext cx="1896036" cy="1934030"/>
          <a:chOff x="15072207" y="897768"/>
          <a:chExt cx="1702535" cy="1684567"/>
        </a:xfrm>
      </xdr:grpSpPr>
      <xdr:pic>
        <xdr:nvPicPr>
          <xdr:cNvPr id="3" name="Рисунок 2" descr="Альберо МК.jpg"/>
          <xdr:cNvPicPr>
            <a:picLocks noChangeAspect="1"/>
          </xdr:cNvPicPr>
        </xdr:nvPicPr>
        <xdr:blipFill>
          <a:blip r:embed="rId1"/>
          <a:srcRect l="16530" t="14817" r="53344" b="29950"/>
          <a:stretch/>
        </xdr:blipFill>
        <xdr:spPr bwMode="auto">
          <a:xfrm>
            <a:off x="15072207" y="904875"/>
            <a:ext cx="816320" cy="1666876"/>
          </a:xfrm>
          <a:prstGeom prst="rect">
            <a:avLst/>
          </a:prstGeom>
        </xdr:spPr>
      </xdr:pic>
      <xdr:pic>
        <xdr:nvPicPr>
          <xdr:cNvPr id="4" name="Рисунок 3" descr="Альберо МК.jpg"/>
          <xdr:cNvPicPr>
            <a:picLocks noChangeAspect="1"/>
          </xdr:cNvPicPr>
        </xdr:nvPicPr>
        <xdr:blipFill>
          <a:blip r:embed="rId1"/>
          <a:srcRect l="53587" t="14817" r="16551" b="29905"/>
          <a:stretch/>
        </xdr:blipFill>
        <xdr:spPr bwMode="auto">
          <a:xfrm>
            <a:off x="15957445" y="897768"/>
            <a:ext cx="817297" cy="1684567"/>
          </a:xfrm>
          <a:prstGeom prst="rect">
            <a:avLst/>
          </a:prstGeom>
        </xdr:spPr>
      </xdr:pic>
    </xdr:grpSp>
    <xdr:clientData/>
  </xdr:twoCellAnchor>
  <xdr:twoCellAnchor editAs="twoCell">
    <xdr:from>
      <xdr:col>9</xdr:col>
      <xdr:colOff>69848</xdr:colOff>
      <xdr:row>74</xdr:row>
      <xdr:rowOff>189440</xdr:rowOff>
    </xdr:from>
    <xdr:to>
      <xdr:col>14</xdr:col>
      <xdr:colOff>260614</xdr:colOff>
      <xdr:row>79</xdr:row>
      <xdr:rowOff>186266</xdr:rowOff>
    </xdr:to>
    <xdr:grpSp>
      <xdr:nvGrpSpPr>
        <xdr:cNvPr id="0" name=""/>
        <xdr:cNvGrpSpPr/>
      </xdr:nvGrpSpPr>
      <xdr:grpSpPr bwMode="auto">
        <a:xfrm>
          <a:off x="7575548" y="25449740"/>
          <a:ext cx="3810266" cy="2016126"/>
          <a:chOff x="12068176" y="4857500"/>
          <a:chExt cx="3543925" cy="1848100"/>
        </a:xfrm>
      </xdr:grpSpPr>
      <xdr:pic>
        <xdr:nvPicPr>
          <xdr:cNvPr id="6" name="Рисунок 5" descr="21.jpg"/>
          <xdr:cNvPicPr>
            <a:picLocks noChangeAspect="1"/>
          </xdr:cNvPicPr>
        </xdr:nvPicPr>
        <xdr:blipFill>
          <a:blip r:embed="rId2"/>
          <a:srcRect l="12618" t="14818" r="50428" b="32366"/>
          <a:stretch/>
        </xdr:blipFill>
        <xdr:spPr bwMode="auto">
          <a:xfrm>
            <a:off x="12068176" y="4867274"/>
            <a:ext cx="921974" cy="1838325"/>
          </a:xfrm>
          <a:prstGeom prst="rect">
            <a:avLst/>
          </a:prstGeom>
        </xdr:spPr>
      </xdr:pic>
      <xdr:pic>
        <xdr:nvPicPr>
          <xdr:cNvPr id="7" name="Рисунок 6" descr="22.jpg"/>
          <xdr:cNvPicPr>
            <a:picLocks noChangeAspect="1"/>
          </xdr:cNvPicPr>
        </xdr:nvPicPr>
        <xdr:blipFill>
          <a:blip r:embed="rId3"/>
          <a:srcRect l="8845" t="14859" r="54652" b="32325"/>
          <a:stretch/>
        </xdr:blipFill>
        <xdr:spPr bwMode="auto">
          <a:xfrm>
            <a:off x="13846048" y="4867025"/>
            <a:ext cx="910730" cy="1838325"/>
          </a:xfrm>
          <a:prstGeom prst="rect">
            <a:avLst/>
          </a:prstGeom>
        </xdr:spPr>
      </xdr:pic>
      <xdr:pic>
        <xdr:nvPicPr>
          <xdr:cNvPr id="8" name="Рисунок 7" descr="21.jpg"/>
          <xdr:cNvPicPr>
            <a:picLocks noChangeAspect="1"/>
          </xdr:cNvPicPr>
        </xdr:nvPicPr>
        <xdr:blipFill>
          <a:blip r:embed="rId2"/>
          <a:srcRect l="54530" t="14657" r="7840" b="32527"/>
          <a:stretch/>
        </xdr:blipFill>
        <xdr:spPr bwMode="auto">
          <a:xfrm>
            <a:off x="12942549" y="4857750"/>
            <a:ext cx="938839" cy="1838325"/>
          </a:xfrm>
          <a:prstGeom prst="rect">
            <a:avLst/>
          </a:prstGeom>
        </xdr:spPr>
      </xdr:pic>
      <xdr:pic>
        <xdr:nvPicPr>
          <xdr:cNvPr id="9" name="Рисунок 8" descr="22.jpg"/>
          <xdr:cNvPicPr>
            <a:picLocks noChangeAspect="1"/>
          </xdr:cNvPicPr>
        </xdr:nvPicPr>
        <xdr:blipFill>
          <a:blip r:embed="rId3"/>
          <a:srcRect l="50756" t="14698" r="12741" b="32488"/>
          <a:stretch/>
        </xdr:blipFill>
        <xdr:spPr bwMode="auto">
          <a:xfrm>
            <a:off x="14701371" y="4857500"/>
            <a:ext cx="910730" cy="1838325"/>
          </a:xfrm>
          <a:prstGeom prst="rect">
            <a:avLst/>
          </a:prstGeom>
        </xdr:spPr>
      </xdr:pic>
    </xdr:grpSp>
    <xdr:clientData/>
  </xdr:twoCellAnchor>
  <xdr:twoCellAnchor editAs="twoCell">
    <xdr:from>
      <xdr:col>9</xdr:col>
      <xdr:colOff>138901</xdr:colOff>
      <xdr:row>67</xdr:row>
      <xdr:rowOff>185738</xdr:rowOff>
    </xdr:from>
    <xdr:to>
      <xdr:col>15</xdr:col>
      <xdr:colOff>83341</xdr:colOff>
      <xdr:row>74</xdr:row>
      <xdr:rowOff>2381</xdr:rowOff>
    </xdr:to>
    <xdr:grpSp>
      <xdr:nvGrpSpPr>
        <xdr:cNvPr id="0" name=""/>
        <xdr:cNvGrpSpPr/>
      </xdr:nvGrpSpPr>
      <xdr:grpSpPr bwMode="auto">
        <a:xfrm>
          <a:off x="7644601" y="22655213"/>
          <a:ext cx="4173540" cy="2607468"/>
          <a:chOff x="5731743" y="18454894"/>
          <a:chExt cx="4849291" cy="3231100"/>
        </a:xfrm>
      </xdr:grpSpPr>
      <xdr:pic>
        <xdr:nvPicPr>
          <xdr:cNvPr id="11" name="Рисунок 10" descr="Альянс 06.jpg"/>
          <xdr:cNvPicPr>
            <a:picLocks noChangeAspect="1"/>
          </xdr:cNvPicPr>
        </xdr:nvPicPr>
        <xdr:blipFill>
          <a:blip r:embed="rId4"/>
          <a:stretch/>
        </xdr:blipFill>
        <xdr:spPr bwMode="auto">
          <a:xfrm>
            <a:off x="9841405" y="18462785"/>
            <a:ext cx="739629" cy="1538807"/>
          </a:xfrm>
          <a:prstGeom prst="rect">
            <a:avLst/>
          </a:prstGeom>
        </xdr:spPr>
      </xdr:pic>
      <xdr:pic>
        <xdr:nvPicPr>
          <xdr:cNvPr id="12" name="Рисунок 11" descr="Альянс 01.jpg"/>
          <xdr:cNvPicPr>
            <a:picLocks noChangeAspect="1"/>
          </xdr:cNvPicPr>
        </xdr:nvPicPr>
        <xdr:blipFill>
          <a:blip r:embed="rId5"/>
          <a:stretch/>
        </xdr:blipFill>
        <xdr:spPr bwMode="auto">
          <a:xfrm>
            <a:off x="5762624" y="18467994"/>
            <a:ext cx="733342" cy="1526471"/>
          </a:xfrm>
          <a:prstGeom prst="rect">
            <a:avLst/>
          </a:prstGeom>
        </xdr:spPr>
      </xdr:pic>
      <xdr:pic>
        <xdr:nvPicPr>
          <xdr:cNvPr id="13" name="Рисунок 12" descr="Альянс 02.jpg"/>
          <xdr:cNvPicPr>
            <a:picLocks noChangeAspect="1"/>
          </xdr:cNvPicPr>
        </xdr:nvPicPr>
        <xdr:blipFill>
          <a:blip r:embed="rId6"/>
          <a:stretch/>
        </xdr:blipFill>
        <xdr:spPr bwMode="auto">
          <a:xfrm>
            <a:off x="6591433" y="18469285"/>
            <a:ext cx="727054" cy="1522014"/>
          </a:xfrm>
          <a:prstGeom prst="rect">
            <a:avLst/>
          </a:prstGeom>
        </xdr:spPr>
      </xdr:pic>
      <xdr:pic>
        <xdr:nvPicPr>
          <xdr:cNvPr id="14" name="Рисунок 13" descr="Альянс 03.jpg"/>
          <xdr:cNvPicPr>
            <a:picLocks noChangeAspect="1"/>
          </xdr:cNvPicPr>
        </xdr:nvPicPr>
        <xdr:blipFill>
          <a:blip r:embed="rId7"/>
          <a:stretch/>
        </xdr:blipFill>
        <xdr:spPr bwMode="auto">
          <a:xfrm>
            <a:off x="7386728" y="18480307"/>
            <a:ext cx="729172" cy="1518643"/>
          </a:xfrm>
          <a:prstGeom prst="rect">
            <a:avLst/>
          </a:prstGeom>
        </xdr:spPr>
      </xdr:pic>
      <xdr:pic>
        <xdr:nvPicPr>
          <xdr:cNvPr id="15" name="Рисунок 14" descr="Альянс 04.jpg"/>
          <xdr:cNvPicPr>
            <a:picLocks noChangeAspect="1"/>
          </xdr:cNvPicPr>
        </xdr:nvPicPr>
        <xdr:blipFill>
          <a:blip r:embed="rId8"/>
          <a:stretch/>
        </xdr:blipFill>
        <xdr:spPr bwMode="auto">
          <a:xfrm>
            <a:off x="8203720" y="18480226"/>
            <a:ext cx="731290" cy="1522137"/>
          </a:xfrm>
          <a:prstGeom prst="rect">
            <a:avLst/>
          </a:prstGeom>
        </xdr:spPr>
      </xdr:pic>
      <xdr:pic>
        <xdr:nvPicPr>
          <xdr:cNvPr id="16" name="Рисунок 15" descr="Альянс 05.jpg"/>
          <xdr:cNvPicPr>
            <a:picLocks noChangeAspect="1"/>
          </xdr:cNvPicPr>
        </xdr:nvPicPr>
        <xdr:blipFill>
          <a:blip r:embed="rId9"/>
          <a:stretch/>
        </xdr:blipFill>
        <xdr:spPr bwMode="auto">
          <a:xfrm>
            <a:off x="9030237" y="18454894"/>
            <a:ext cx="733408" cy="1530572"/>
          </a:xfrm>
          <a:prstGeom prst="rect">
            <a:avLst/>
          </a:prstGeom>
        </xdr:spPr>
      </xdr:pic>
      <xdr:pic>
        <xdr:nvPicPr>
          <xdr:cNvPr id="17" name="Рисунок 16" descr="Альянс4.jpg"/>
          <xdr:cNvPicPr>
            <a:picLocks noChangeAspect="1"/>
          </xdr:cNvPicPr>
        </xdr:nvPicPr>
        <xdr:blipFill>
          <a:blip r:embed="rId10"/>
          <a:srcRect l="35945" t="15937" r="31444" b="35853"/>
          <a:stretch/>
        </xdr:blipFill>
        <xdr:spPr bwMode="auto">
          <a:xfrm>
            <a:off x="6547145" y="20053307"/>
            <a:ext cx="821131" cy="1601700"/>
          </a:xfrm>
          <a:prstGeom prst="rect">
            <a:avLst/>
          </a:prstGeom>
        </xdr:spPr>
      </xdr:pic>
      <xdr:pic>
        <xdr:nvPicPr>
          <xdr:cNvPr id="18" name="Рисунок 17" descr="18.jpg"/>
          <xdr:cNvPicPr>
            <a:picLocks noChangeAspect="1"/>
          </xdr:cNvPicPr>
        </xdr:nvPicPr>
        <xdr:blipFill>
          <a:blip r:embed="rId11"/>
          <a:srcRect l="52030" t="15007" r="13807" b="34045"/>
          <a:stretch/>
        </xdr:blipFill>
        <xdr:spPr bwMode="auto">
          <a:xfrm>
            <a:off x="8163534" y="20047242"/>
            <a:ext cx="845064" cy="1638752"/>
          </a:xfrm>
          <a:prstGeom prst="rect">
            <a:avLst/>
          </a:prstGeom>
        </xdr:spPr>
      </xdr:pic>
      <xdr:pic>
        <xdr:nvPicPr>
          <xdr:cNvPr id="19" name="Рисунок 18" descr="18.jpg"/>
          <xdr:cNvPicPr>
            <a:picLocks noChangeAspect="1"/>
          </xdr:cNvPicPr>
        </xdr:nvPicPr>
        <xdr:blipFill>
          <a:blip r:embed="rId11"/>
          <a:srcRect l="10429" t="15599" r="55960" b="34637"/>
          <a:stretch/>
        </xdr:blipFill>
        <xdr:spPr bwMode="auto">
          <a:xfrm>
            <a:off x="7361110" y="20054807"/>
            <a:ext cx="800091" cy="1619249"/>
          </a:xfrm>
          <a:prstGeom prst="rect">
            <a:avLst/>
          </a:prstGeom>
        </xdr:spPr>
      </xdr:pic>
      <xdr:pic>
        <xdr:nvPicPr>
          <xdr:cNvPr id="20" name="Рисунок 19" descr="17.jpg"/>
          <xdr:cNvPicPr>
            <a:picLocks noChangeAspect="1"/>
          </xdr:cNvPicPr>
        </xdr:nvPicPr>
        <xdr:blipFill>
          <a:blip r:embed="rId12"/>
          <a:srcRect l="15496" t="15779" r="52283" b="34854"/>
          <a:stretch/>
        </xdr:blipFill>
        <xdr:spPr bwMode="auto">
          <a:xfrm>
            <a:off x="5731743" y="20067108"/>
            <a:ext cx="790574" cy="1598821"/>
          </a:xfrm>
          <a:prstGeom prst="rect">
            <a:avLst/>
          </a:prstGeom>
        </xdr:spPr>
      </xdr:pic>
      <xdr:pic>
        <xdr:nvPicPr>
          <xdr:cNvPr id="21" name="Рисунок 20" descr="6-7 Альянс1.JPG"/>
          <xdr:cNvPicPr>
            <a:picLocks noChangeAspect="1"/>
          </xdr:cNvPicPr>
        </xdr:nvPicPr>
        <xdr:blipFill>
          <a:blip r:embed="rId13"/>
          <a:srcRect l="26431" t="16068" r="57554" b="36371"/>
          <a:stretch/>
        </xdr:blipFill>
        <xdr:spPr bwMode="auto">
          <a:xfrm>
            <a:off x="9008928" y="20068840"/>
            <a:ext cx="759049" cy="1573100"/>
          </a:xfrm>
          <a:prstGeom prst="rect">
            <a:avLst/>
          </a:prstGeom>
        </xdr:spPr>
      </xdr:pic>
      <xdr:pic>
        <xdr:nvPicPr>
          <xdr:cNvPr id="22" name="Рисунок 21" descr="6-7 Альянс1.JPG"/>
          <xdr:cNvPicPr>
            <a:picLocks noChangeAspect="1"/>
          </xdr:cNvPicPr>
        </xdr:nvPicPr>
        <xdr:blipFill>
          <a:blip r:embed="rId13"/>
          <a:srcRect l="57650" t="16236" r="26567" b="36205"/>
          <a:stretch/>
        </xdr:blipFill>
        <xdr:spPr bwMode="auto">
          <a:xfrm>
            <a:off x="9828076" y="20065251"/>
            <a:ext cx="748048" cy="1573100"/>
          </a:xfrm>
          <a:prstGeom prst="rect">
            <a:avLst/>
          </a:prstGeom>
        </xdr:spPr>
      </xdr:pic>
    </xdr:grpSp>
    <xdr:clientData/>
  </xdr:twoCellAnchor>
  <xdr:twoCellAnchor editAs="oneCell">
    <xdr:from>
      <xdr:col>7</xdr:col>
      <xdr:colOff>73025</xdr:colOff>
      <xdr:row>7</xdr:row>
      <xdr:rowOff>204258</xdr:rowOff>
    </xdr:from>
    <xdr:to>
      <xdr:col>8</xdr:col>
      <xdr:colOff>12911</xdr:colOff>
      <xdr:row>11</xdr:row>
      <xdr:rowOff>246592</xdr:rowOff>
    </xdr:to>
    <xdr:pic>
      <xdr:nvPicPr>
        <xdr:cNvPr id="23" name="Рисунок 22" descr="54.jpg"/>
        <xdr:cNvPicPr>
          <a:picLocks noChangeAspect="1"/>
        </xdr:cNvPicPr>
      </xdr:nvPicPr>
      <xdr:blipFill>
        <a:blip r:embed="rId14"/>
        <a:srcRect l="20647" t="12572" r="25402" b="13908"/>
        <a:stretch/>
      </xdr:blipFill>
      <xdr:spPr bwMode="auto">
        <a:xfrm>
          <a:off x="5978525" y="1728258"/>
          <a:ext cx="739987" cy="1394884"/>
        </a:xfrm>
        <a:prstGeom prst="rect">
          <a:avLst/>
        </a:prstGeom>
      </xdr:spPr>
    </xdr:pic>
    <xdr:clientData/>
  </xdr:twoCellAnchor>
  <xdr:twoCellAnchor editAs="twoCell">
    <xdr:from>
      <xdr:col>7</xdr:col>
      <xdr:colOff>47625</xdr:colOff>
      <xdr:row>28</xdr:row>
      <xdr:rowOff>190499</xdr:rowOff>
    </xdr:from>
    <xdr:to>
      <xdr:col>15</xdr:col>
      <xdr:colOff>535780</xdr:colOff>
      <xdr:row>37</xdr:row>
      <xdr:rowOff>2381</xdr:rowOff>
    </xdr:to>
    <xdr:grpSp>
      <xdr:nvGrpSpPr>
        <xdr:cNvPr id="0" name=""/>
        <xdr:cNvGrpSpPr/>
      </xdr:nvGrpSpPr>
      <xdr:grpSpPr bwMode="auto">
        <a:xfrm>
          <a:off x="5953125" y="9334499"/>
          <a:ext cx="6317455" cy="3002757"/>
          <a:chOff x="5572127" y="22182666"/>
          <a:chExt cx="5603874" cy="2465921"/>
        </a:xfrm>
      </xdr:grpSpPr>
      <xdr:grpSp>
        <xdr:nvGrpSpPr>
          <xdr:cNvPr id="1" name=""/>
          <xdr:cNvGrpSpPr/>
        </xdr:nvGrpSpPr>
        <xdr:grpSpPr bwMode="auto">
          <a:xfrm>
            <a:off x="5572127" y="22182666"/>
            <a:ext cx="3444873" cy="1248834"/>
            <a:chOff x="6286500" y="17097376"/>
            <a:chExt cx="6162675" cy="2543175"/>
          </a:xfrm>
        </xdr:grpSpPr>
        <xdr:pic>
          <xdr:nvPicPr>
            <xdr:cNvPr id="36" name="Рисунок 35"/>
            <xdr:cNvPicPr>
              <a:picLocks noChangeAspect="1"/>
            </xdr:cNvPicPr>
          </xdr:nvPicPr>
          <xdr:blipFill>
            <a:blip r:embed="rId15"/>
            <a:srcRect l="5104" t="11894" r="68785" b="51591"/>
            <a:stretch/>
          </xdr:blipFill>
          <xdr:spPr bwMode="auto">
            <a:xfrm>
              <a:off x="6286500" y="17106901"/>
              <a:ext cx="1266825" cy="2514600"/>
            </a:xfrm>
            <a:prstGeom prst="rect">
              <a:avLst/>
            </a:prstGeom>
          </xdr:spPr>
        </xdr:pic>
        <xdr:pic>
          <xdr:nvPicPr>
            <xdr:cNvPr id="37" name="Рисунок 36"/>
            <xdr:cNvPicPr>
              <a:picLocks noChangeAspect="1"/>
            </xdr:cNvPicPr>
          </xdr:nvPicPr>
          <xdr:blipFill>
            <a:blip r:embed="rId16"/>
            <a:srcRect l="35338" t="54357" r="39533" b="8989"/>
            <a:stretch/>
          </xdr:blipFill>
          <xdr:spPr bwMode="auto">
            <a:xfrm>
              <a:off x="11229974" y="17116425"/>
              <a:ext cx="1219200" cy="2524126"/>
            </a:xfrm>
            <a:prstGeom prst="rect">
              <a:avLst/>
            </a:prstGeom>
          </xdr:spPr>
        </xdr:pic>
        <xdr:pic>
          <xdr:nvPicPr>
            <xdr:cNvPr id="38" name="Рисунок 37"/>
            <xdr:cNvPicPr>
              <a:picLocks noChangeAspect="1"/>
            </xdr:cNvPicPr>
          </xdr:nvPicPr>
          <xdr:blipFill>
            <a:blip r:embed="rId17"/>
            <a:srcRect l="35534" t="11894" r="39729" b="51591"/>
            <a:stretch/>
          </xdr:blipFill>
          <xdr:spPr bwMode="auto">
            <a:xfrm>
              <a:off x="7562850" y="17097376"/>
              <a:ext cx="1200150" cy="2514600"/>
            </a:xfrm>
            <a:prstGeom prst="rect">
              <a:avLst/>
            </a:prstGeom>
          </xdr:spPr>
        </xdr:pic>
        <xdr:pic>
          <xdr:nvPicPr>
            <xdr:cNvPr id="39" name="Рисунок 38"/>
            <xdr:cNvPicPr>
              <a:picLocks noChangeAspect="1"/>
            </xdr:cNvPicPr>
          </xdr:nvPicPr>
          <xdr:blipFill>
            <a:blip r:embed="rId18"/>
            <a:srcRect l="64590" t="11894" r="10477" b="51591"/>
            <a:stretch/>
          </xdr:blipFill>
          <xdr:spPr bwMode="auto">
            <a:xfrm>
              <a:off x="8763000" y="17106901"/>
              <a:ext cx="1209675" cy="2514600"/>
            </a:xfrm>
            <a:prstGeom prst="rect">
              <a:avLst/>
            </a:prstGeom>
          </xdr:spPr>
        </xdr:pic>
        <xdr:pic>
          <xdr:nvPicPr>
            <xdr:cNvPr id="40" name="Рисунок 39"/>
            <xdr:cNvPicPr>
              <a:picLocks noChangeAspect="1"/>
            </xdr:cNvPicPr>
          </xdr:nvPicPr>
          <xdr:blipFill>
            <a:blip r:embed="rId19"/>
            <a:srcRect l="5693" t="54357" r="68981" b="8989"/>
            <a:stretch/>
          </xdr:blipFill>
          <xdr:spPr bwMode="auto">
            <a:xfrm>
              <a:off x="9991725" y="17106900"/>
              <a:ext cx="1228725" cy="2524126"/>
            </a:xfrm>
            <a:prstGeom prst="rect">
              <a:avLst/>
            </a:prstGeom>
          </xdr:spPr>
        </xdr:pic>
      </xdr:grpSp>
      <xdr:grpSp>
        <xdr:nvGrpSpPr>
          <xdr:cNvPr id="41" name=""/>
          <xdr:cNvGrpSpPr/>
        </xdr:nvGrpSpPr>
        <xdr:grpSpPr bwMode="auto">
          <a:xfrm>
            <a:off x="5613403" y="23414053"/>
            <a:ext cx="5562598" cy="1234534"/>
            <a:chOff x="5591175" y="18651928"/>
            <a:chExt cx="7693330" cy="1917070"/>
          </a:xfrm>
        </xdr:grpSpPr>
        <xdr:pic>
          <xdr:nvPicPr>
            <xdr:cNvPr id="27" name="Рисунок 26"/>
            <xdr:cNvPicPr>
              <a:picLocks noChangeAspect="1"/>
            </xdr:cNvPicPr>
          </xdr:nvPicPr>
          <xdr:blipFill>
            <a:blip r:embed="rId20"/>
            <a:srcRect l="54971" t="12254" r="20597" b="52448"/>
            <a:stretch/>
          </xdr:blipFill>
          <xdr:spPr bwMode="auto">
            <a:xfrm>
              <a:off x="12350906" y="18651928"/>
              <a:ext cx="933599" cy="1914526"/>
            </a:xfrm>
            <a:prstGeom prst="rect">
              <a:avLst/>
            </a:prstGeom>
          </xdr:spPr>
        </xdr:pic>
        <xdr:pic>
          <xdr:nvPicPr>
            <xdr:cNvPr id="28" name="Рисунок 27"/>
            <xdr:cNvPicPr>
              <a:picLocks noChangeAspect="1"/>
            </xdr:cNvPicPr>
          </xdr:nvPicPr>
          <xdr:blipFill>
            <a:blip r:embed="rId21"/>
            <a:srcRect l="25811" t="12254" r="49870" b="52448"/>
            <a:stretch/>
          </xdr:blipFill>
          <xdr:spPr bwMode="auto">
            <a:xfrm>
              <a:off x="11385842" y="18662010"/>
              <a:ext cx="923925" cy="1903454"/>
            </a:xfrm>
            <a:prstGeom prst="rect">
              <a:avLst/>
            </a:prstGeom>
          </xdr:spPr>
        </xdr:pic>
        <xdr:grpSp>
          <xdr:nvGrpSpPr>
            <xdr:cNvPr id="42" name=""/>
            <xdr:cNvGrpSpPr/>
          </xdr:nvGrpSpPr>
          <xdr:grpSpPr bwMode="auto">
            <a:xfrm>
              <a:off x="5591175" y="18668835"/>
              <a:ext cx="5741972" cy="1900163"/>
              <a:chOff x="2047875" y="16430625"/>
              <a:chExt cx="11973492" cy="3867166"/>
            </a:xfrm>
          </xdr:grpSpPr>
          <xdr:pic>
            <xdr:nvPicPr>
              <xdr:cNvPr id="30" name="Рисунок 29"/>
              <xdr:cNvPicPr>
                <a:picLocks noChangeAspect="1"/>
              </xdr:cNvPicPr>
            </xdr:nvPicPr>
            <xdr:blipFill>
              <a:blip r:embed="rId22"/>
              <a:srcRect l="64925" t="53965" r="10674" b="10923"/>
              <a:stretch/>
            </xdr:blipFill>
            <xdr:spPr bwMode="auto">
              <a:xfrm>
                <a:off x="12125891" y="16449674"/>
                <a:ext cx="1895476" cy="3805301"/>
              </a:xfrm>
              <a:prstGeom prst="rect">
                <a:avLst/>
              </a:prstGeom>
            </xdr:spPr>
          </xdr:pic>
          <xdr:pic>
            <xdr:nvPicPr>
              <xdr:cNvPr id="31" name="Рисунок 30"/>
              <xdr:cNvPicPr>
                <a:picLocks noChangeAspect="1"/>
              </xdr:cNvPicPr>
            </xdr:nvPicPr>
            <xdr:blipFill>
              <a:blip r:embed="rId23"/>
              <a:srcRect l="5947" t="11954" r="69285" b="52627"/>
              <a:stretch/>
            </xdr:blipFill>
            <xdr:spPr bwMode="auto">
              <a:xfrm>
                <a:off x="2047875" y="16430625"/>
                <a:ext cx="1924050" cy="3838575"/>
              </a:xfrm>
              <a:prstGeom prst="rect">
                <a:avLst/>
              </a:prstGeom>
            </xdr:spPr>
          </xdr:pic>
          <xdr:pic>
            <xdr:nvPicPr>
              <xdr:cNvPr id="32" name="Рисунок 31"/>
              <xdr:cNvPicPr>
                <a:picLocks noChangeAspect="1"/>
              </xdr:cNvPicPr>
            </xdr:nvPicPr>
            <xdr:blipFill>
              <a:blip r:embed="rId24"/>
              <a:srcRect l="35620" t="11954" r="39979" b="52627"/>
              <a:stretch/>
            </xdr:blipFill>
            <xdr:spPr bwMode="auto">
              <a:xfrm>
                <a:off x="4059083" y="16442498"/>
                <a:ext cx="1895476" cy="3838575"/>
              </a:xfrm>
              <a:prstGeom prst="rect">
                <a:avLst/>
              </a:prstGeom>
            </xdr:spPr>
          </xdr:pic>
          <xdr:pic>
            <xdr:nvPicPr>
              <xdr:cNvPr id="33" name="Рисунок 32"/>
              <xdr:cNvPicPr>
                <a:picLocks noChangeAspect="1"/>
              </xdr:cNvPicPr>
            </xdr:nvPicPr>
            <xdr:blipFill>
              <a:blip r:embed="rId23"/>
              <a:srcRect l="65047" t="11954" r="10429" b="52627"/>
              <a:stretch/>
            </xdr:blipFill>
            <xdr:spPr bwMode="auto">
              <a:xfrm>
                <a:off x="6057840" y="16432973"/>
                <a:ext cx="1905000" cy="3838575"/>
              </a:xfrm>
              <a:prstGeom prst="rect">
                <a:avLst/>
              </a:prstGeom>
            </xdr:spPr>
          </xdr:pic>
          <xdr:pic>
            <xdr:nvPicPr>
              <xdr:cNvPr id="34" name="Рисунок 33"/>
              <xdr:cNvPicPr>
                <a:picLocks noChangeAspect="1"/>
              </xdr:cNvPicPr>
            </xdr:nvPicPr>
            <xdr:blipFill>
              <a:blip r:embed="rId25"/>
              <a:srcRect l="35743" t="53965" r="39980" b="10923"/>
              <a:stretch/>
            </xdr:blipFill>
            <xdr:spPr bwMode="auto">
              <a:xfrm>
                <a:off x="10117608" y="16482946"/>
                <a:ext cx="1885949" cy="3805301"/>
              </a:xfrm>
              <a:prstGeom prst="rect">
                <a:avLst/>
              </a:prstGeom>
            </xdr:spPr>
          </xdr:pic>
          <xdr:pic>
            <xdr:nvPicPr>
              <xdr:cNvPr id="35" name="Рисунок 34"/>
              <xdr:cNvPicPr>
                <a:picLocks noChangeAspect="1"/>
              </xdr:cNvPicPr>
            </xdr:nvPicPr>
            <xdr:blipFill>
              <a:blip r:embed="rId22"/>
              <a:srcRect l="6192" t="53965" r="69407" b="10923"/>
              <a:stretch/>
            </xdr:blipFill>
            <xdr:spPr bwMode="auto">
              <a:xfrm>
                <a:off x="8074903" y="16492487"/>
                <a:ext cx="1895477" cy="3805304"/>
              </a:xfrm>
              <a:prstGeom prst="rect">
                <a:avLst/>
              </a:prstGeom>
            </xdr:spPr>
          </xdr:pic>
        </xdr:grpSp>
      </xdr:grpSp>
    </xdr:grpSp>
    <xdr:clientData/>
  </xdr:twoCellAnchor>
  <xdr:twoCellAnchor editAs="oneCell">
    <xdr:from>
      <xdr:col>9</xdr:col>
      <xdr:colOff>26765</xdr:colOff>
      <xdr:row>89</xdr:row>
      <xdr:rowOff>381944</xdr:rowOff>
    </xdr:from>
    <xdr:to>
      <xdr:col>9</xdr:col>
      <xdr:colOff>795445</xdr:colOff>
      <xdr:row>94</xdr:row>
      <xdr:rowOff>63735</xdr:rowOff>
    </xdr:to>
    <xdr:pic>
      <xdr:nvPicPr>
        <xdr:cNvPr id="26" name="Рисунок 40"/>
        <xdr:cNvPicPr>
          <a:picLocks noChangeAspect="1"/>
        </xdr:cNvPicPr>
      </xdr:nvPicPr>
      <xdr:blipFill>
        <a:blip r:embed="rId26"/>
        <a:srcRect l="6746" t="6945" r="72140" b="8096"/>
        <a:stretch/>
      </xdr:blipFill>
      <xdr:spPr bwMode="auto">
        <a:xfrm>
          <a:off x="7532465" y="31119119"/>
          <a:ext cx="768681" cy="1643941"/>
        </a:xfrm>
        <a:prstGeom prst="rect">
          <a:avLst/>
        </a:prstGeom>
      </xdr:spPr>
    </xdr:pic>
    <xdr:clientData/>
  </xdr:twoCellAnchor>
  <xdr:twoCellAnchor editAs="oneCell">
    <xdr:from>
      <xdr:col>10</xdr:col>
      <xdr:colOff>138904</xdr:colOff>
      <xdr:row>124</xdr:row>
      <xdr:rowOff>35718</xdr:rowOff>
    </xdr:from>
    <xdr:to>
      <xdr:col>11</xdr:col>
      <xdr:colOff>488156</xdr:colOff>
      <xdr:row>131</xdr:row>
      <xdr:rowOff>313607</xdr:rowOff>
    </xdr:to>
    <xdr:pic>
      <xdr:nvPicPr>
        <xdr:cNvPr id="29" name="Рисунок 41"/>
        <xdr:cNvPicPr>
          <a:picLocks noChangeAspect="1"/>
        </xdr:cNvPicPr>
      </xdr:nvPicPr>
      <xdr:blipFill>
        <a:blip r:embed="rId27"/>
        <a:srcRect l="13208" t="14959" r="66639" b="15997"/>
        <a:stretch/>
      </xdr:blipFill>
      <xdr:spPr bwMode="auto">
        <a:xfrm>
          <a:off x="8444704" y="42421968"/>
          <a:ext cx="1149352" cy="2649614"/>
        </a:xfrm>
        <a:prstGeom prst="rect">
          <a:avLst/>
        </a:prstGeom>
      </xdr:spPr>
    </xdr:pic>
    <xdr:clientData/>
  </xdr:twoCellAnchor>
  <xdr:twoCellAnchor editAs="oneCell">
    <xdr:from>
      <xdr:col>9</xdr:col>
      <xdr:colOff>39997</xdr:colOff>
      <xdr:row>84</xdr:row>
      <xdr:rowOff>106763</xdr:rowOff>
    </xdr:from>
    <xdr:to>
      <xdr:col>10</xdr:col>
      <xdr:colOff>22412</xdr:colOff>
      <xdr:row>88</xdr:row>
      <xdr:rowOff>116650</xdr:rowOff>
    </xdr:to>
    <xdr:pic>
      <xdr:nvPicPr>
        <xdr:cNvPr id="43" name="Рисунок 42"/>
        <xdr:cNvPicPr>
          <a:picLocks noChangeAspect="1"/>
        </xdr:cNvPicPr>
      </xdr:nvPicPr>
      <xdr:blipFill>
        <a:blip r:embed="rId28"/>
        <a:srcRect l="62826" t="11729" r="26283" b="51650"/>
        <a:stretch/>
      </xdr:blipFill>
      <xdr:spPr bwMode="auto">
        <a:xfrm flipH="1">
          <a:off x="7545698" y="28777013"/>
          <a:ext cx="782514" cy="1648187"/>
        </a:xfrm>
        <a:prstGeom prst="rect">
          <a:avLst/>
        </a:prstGeom>
      </xdr:spPr>
    </xdr:pic>
    <xdr:clientData/>
  </xdr:twoCellAnchor>
  <xdr:twoCellAnchor editAs="twoCell">
    <xdr:from>
      <xdr:col>7</xdr:col>
      <xdr:colOff>422007</xdr:colOff>
      <xdr:row>97</xdr:row>
      <xdr:rowOff>1</xdr:rowOff>
    </xdr:from>
    <xdr:to>
      <xdr:col>13</xdr:col>
      <xdr:colOff>321468</xdr:colOff>
      <xdr:row>102</xdr:row>
      <xdr:rowOff>154781</xdr:rowOff>
    </xdr:to>
    <xdr:grpSp>
      <xdr:nvGrpSpPr>
        <xdr:cNvPr id="0" name=""/>
        <xdr:cNvGrpSpPr/>
      </xdr:nvGrpSpPr>
      <xdr:grpSpPr bwMode="auto">
        <a:xfrm>
          <a:off x="6327507" y="33918526"/>
          <a:ext cx="4509561" cy="1907380"/>
          <a:chOff x="8202083" y="8212667"/>
          <a:chExt cx="5588001" cy="2529416"/>
        </a:xfrm>
      </xdr:grpSpPr>
      <xdr:pic>
        <xdr:nvPicPr>
          <xdr:cNvPr id="45" name="Рисунок 44"/>
          <xdr:cNvPicPr>
            <a:picLocks noChangeAspect="1"/>
          </xdr:cNvPicPr>
        </xdr:nvPicPr>
        <xdr:blipFill>
          <a:blip r:embed="rId29"/>
          <a:srcRect l="54557" t="12077" r="2090" b="51776"/>
          <a:stretch/>
        </xdr:blipFill>
        <xdr:spPr bwMode="auto">
          <a:xfrm>
            <a:off x="8202083" y="8212667"/>
            <a:ext cx="4254500" cy="2518834"/>
          </a:xfrm>
          <a:prstGeom prst="rect">
            <a:avLst/>
          </a:prstGeom>
        </xdr:spPr>
      </xdr:pic>
      <xdr:pic>
        <xdr:nvPicPr>
          <xdr:cNvPr id="46" name="Рисунок 45"/>
          <xdr:cNvPicPr>
            <a:picLocks noChangeAspect="1"/>
          </xdr:cNvPicPr>
        </xdr:nvPicPr>
        <xdr:blipFill>
          <a:blip r:embed="rId30"/>
          <a:srcRect l="54557" t="51870" r="32502" b="12134"/>
          <a:stretch/>
        </xdr:blipFill>
        <xdr:spPr bwMode="auto">
          <a:xfrm>
            <a:off x="12520084" y="8233832"/>
            <a:ext cx="1270000" cy="2508251"/>
          </a:xfrm>
          <a:prstGeom prst="rect">
            <a:avLst/>
          </a:prstGeom>
        </xdr:spPr>
      </xdr:pic>
    </xdr:grpSp>
    <xdr:clientData/>
  </xdr:twoCellAnchor>
  <xdr:oneCellAnchor>
    <xdr:from>
      <xdr:col>6</xdr:col>
      <xdr:colOff>125942</xdr:colOff>
      <xdr:row>6</xdr:row>
      <xdr:rowOff>168440</xdr:rowOff>
    </xdr:from>
    <xdr:ext cx="518584" cy="315217"/>
    <xdr:pic>
      <xdr:nvPicPr>
        <xdr:cNvPr id="47" name="Рисунок 46"/>
        <xdr:cNvPicPr>
          <a:picLocks noChangeAspect="1"/>
        </xdr:cNvPicPr>
      </xdr:nvPicPr>
      <xdr:blipFill>
        <a:blip r:embed="rId31"/>
        <a:stretch/>
      </xdr:blipFill>
      <xdr:spPr bwMode="auto">
        <a:xfrm>
          <a:off x="5231342" y="1178090"/>
          <a:ext cx="518584" cy="315218"/>
        </a:xfrm>
        <a:prstGeom prst="rect">
          <a:avLst/>
        </a:prstGeom>
      </xdr:spPr>
    </xdr:pic>
    <xdr:clientData/>
  </xdr:oneCellAnchor>
  <xdr:twoCellAnchor editAs="twoCell">
    <xdr:from>
      <xdr:col>7</xdr:col>
      <xdr:colOff>62564</xdr:colOff>
      <xdr:row>39</xdr:row>
      <xdr:rowOff>21556</xdr:rowOff>
    </xdr:from>
    <xdr:to>
      <xdr:col>11</xdr:col>
      <xdr:colOff>494384</xdr:colOff>
      <xdr:row>43</xdr:row>
      <xdr:rowOff>187652</xdr:rowOff>
    </xdr:to>
    <xdr:grpSp>
      <xdr:nvGrpSpPr>
        <xdr:cNvPr id="0" name=""/>
        <xdr:cNvGrpSpPr/>
      </xdr:nvGrpSpPr>
      <xdr:grpSpPr bwMode="auto">
        <a:xfrm>
          <a:off x="5968064" y="12966031"/>
          <a:ext cx="3632220" cy="1613896"/>
          <a:chOff x="6974417" y="6297084"/>
          <a:chExt cx="4476750" cy="2233082"/>
        </a:xfrm>
      </xdr:grpSpPr>
      <xdr:pic>
        <xdr:nvPicPr>
          <xdr:cNvPr id="49" name="Рисунок 48"/>
          <xdr:cNvPicPr>
            <a:picLocks noChangeAspect="1"/>
          </xdr:cNvPicPr>
        </xdr:nvPicPr>
        <xdr:blipFill>
          <a:blip r:embed="rId32"/>
          <a:srcRect l="2315" t="11891" r="54385" b="47834"/>
          <a:stretch/>
        </xdr:blipFill>
        <xdr:spPr bwMode="auto">
          <a:xfrm>
            <a:off x="6974417" y="6307665"/>
            <a:ext cx="3365499" cy="2222501"/>
          </a:xfrm>
          <a:prstGeom prst="rect">
            <a:avLst/>
          </a:prstGeom>
        </xdr:spPr>
      </xdr:pic>
      <xdr:pic>
        <xdr:nvPicPr>
          <xdr:cNvPr id="50" name="Рисунок 49"/>
          <xdr:cNvPicPr>
            <a:picLocks noChangeAspect="1"/>
          </xdr:cNvPicPr>
        </xdr:nvPicPr>
        <xdr:blipFill>
          <a:blip r:embed="rId32"/>
          <a:srcRect l="2451" t="53126" r="83932" b="7366"/>
          <a:stretch/>
        </xdr:blipFill>
        <xdr:spPr bwMode="auto">
          <a:xfrm>
            <a:off x="10392834" y="6297084"/>
            <a:ext cx="1058333" cy="2180166"/>
          </a:xfrm>
          <a:prstGeom prst="rect">
            <a:avLst/>
          </a:prstGeom>
        </xdr:spPr>
      </xdr:pic>
    </xdr:grpSp>
    <xdr:clientData/>
  </xdr:twoCellAnchor>
  <xdr:twoCellAnchor editAs="twoCell">
    <xdr:from>
      <xdr:col>9</xdr:col>
      <xdr:colOff>72277</xdr:colOff>
      <xdr:row>16</xdr:row>
      <xdr:rowOff>305919</xdr:rowOff>
    </xdr:from>
    <xdr:to>
      <xdr:col>11</xdr:col>
      <xdr:colOff>407829</xdr:colOff>
      <xdr:row>25</xdr:row>
      <xdr:rowOff>360580</xdr:rowOff>
    </xdr:to>
    <xdr:grpSp>
      <xdr:nvGrpSpPr>
        <xdr:cNvPr id="0" name=""/>
        <xdr:cNvGrpSpPr/>
      </xdr:nvGrpSpPr>
      <xdr:grpSpPr bwMode="auto">
        <a:xfrm>
          <a:off x="7577977" y="5173194"/>
          <a:ext cx="1935752" cy="3197911"/>
          <a:chOff x="9842502" y="23812500"/>
          <a:chExt cx="1770251" cy="3249083"/>
        </a:xfrm>
      </xdr:grpSpPr>
      <xdr:pic>
        <xdr:nvPicPr>
          <xdr:cNvPr id="52" name="Рисунок 51"/>
          <xdr:cNvPicPr>
            <a:picLocks noChangeAspect="1"/>
          </xdr:cNvPicPr>
        </xdr:nvPicPr>
        <xdr:blipFill>
          <a:blip r:embed="rId33"/>
          <a:srcRect l="2315" t="53892" r="84613" b="7751"/>
          <a:stretch/>
        </xdr:blipFill>
        <xdr:spPr bwMode="auto">
          <a:xfrm>
            <a:off x="9842502" y="23820518"/>
            <a:ext cx="879886" cy="1603698"/>
          </a:xfrm>
          <a:prstGeom prst="rect">
            <a:avLst/>
          </a:prstGeom>
        </xdr:spPr>
      </xdr:pic>
      <xdr:pic>
        <xdr:nvPicPr>
          <xdr:cNvPr id="53" name="Рисунок 52"/>
          <xdr:cNvPicPr>
            <a:picLocks noChangeAspect="1"/>
          </xdr:cNvPicPr>
        </xdr:nvPicPr>
        <xdr:blipFill>
          <a:blip r:embed="rId33"/>
          <a:srcRect l="2315" t="13233" r="84341" b="48026"/>
          <a:stretch/>
        </xdr:blipFill>
        <xdr:spPr bwMode="auto">
          <a:xfrm>
            <a:off x="10701118" y="23812500"/>
            <a:ext cx="898217" cy="1619736"/>
          </a:xfrm>
          <a:prstGeom prst="rect">
            <a:avLst/>
          </a:prstGeom>
        </xdr:spPr>
      </xdr:pic>
      <xdr:pic>
        <xdr:nvPicPr>
          <xdr:cNvPr id="54" name="Рисунок 53"/>
          <xdr:cNvPicPr>
            <a:picLocks noChangeAspect="1"/>
          </xdr:cNvPicPr>
        </xdr:nvPicPr>
        <xdr:blipFill>
          <a:blip r:embed="rId33"/>
          <a:srcRect l="17429" t="13233" r="69500" b="48026"/>
          <a:stretch/>
        </xdr:blipFill>
        <xdr:spPr bwMode="auto">
          <a:xfrm>
            <a:off x="9862250" y="25441847"/>
            <a:ext cx="879834" cy="1619736"/>
          </a:xfrm>
          <a:prstGeom prst="rect">
            <a:avLst/>
          </a:prstGeom>
        </xdr:spPr>
      </xdr:pic>
      <xdr:pic>
        <xdr:nvPicPr>
          <xdr:cNvPr id="55" name="Рисунок 54"/>
          <xdr:cNvPicPr>
            <a:picLocks noChangeAspect="1"/>
          </xdr:cNvPicPr>
        </xdr:nvPicPr>
        <xdr:blipFill>
          <a:blip r:embed="rId34"/>
          <a:srcRect l="32229" t="13233" r="54521" b="48026"/>
          <a:stretch/>
        </xdr:blipFill>
        <xdr:spPr bwMode="auto">
          <a:xfrm>
            <a:off x="10720916" y="25441847"/>
            <a:ext cx="891837" cy="1619736"/>
          </a:xfrm>
          <a:prstGeom prst="rect">
            <a:avLst/>
          </a:prstGeom>
        </xdr:spPr>
      </xdr:pic>
    </xdr:grpSp>
    <xdr:clientData/>
  </xdr:twoCellAnchor>
  <xdr:twoCellAnchor editAs="twoCell">
    <xdr:from>
      <xdr:col>8</xdr:col>
      <xdr:colOff>79810</xdr:colOff>
      <xdr:row>57</xdr:row>
      <xdr:rowOff>190499</xdr:rowOff>
    </xdr:from>
    <xdr:to>
      <xdr:col>10</xdr:col>
      <xdr:colOff>44823</xdr:colOff>
      <xdr:row>66</xdr:row>
      <xdr:rowOff>112059</xdr:rowOff>
    </xdr:to>
    <xdr:grpSp>
      <xdr:nvGrpSpPr>
        <xdr:cNvPr id="0" name=""/>
        <xdr:cNvGrpSpPr/>
      </xdr:nvGrpSpPr>
      <xdr:grpSpPr bwMode="auto">
        <a:xfrm>
          <a:off x="6785410" y="18983324"/>
          <a:ext cx="1565212" cy="2960035"/>
          <a:chOff x="9585605" y="29392557"/>
          <a:chExt cx="1831002" cy="3722041"/>
        </a:xfrm>
      </xdr:grpSpPr>
      <xdr:pic>
        <xdr:nvPicPr>
          <xdr:cNvPr id="57" name="Рисунок 56" descr="8-9 Гамма.JPG"/>
          <xdr:cNvPicPr>
            <a:picLocks noChangeAspect="1"/>
          </xdr:cNvPicPr>
        </xdr:nvPicPr>
        <xdr:blipFill>
          <a:blip r:embed="rId35"/>
          <a:srcRect l="35917" t="53582" r="54304" b="18394"/>
          <a:stretch/>
        </xdr:blipFill>
        <xdr:spPr bwMode="auto">
          <a:xfrm>
            <a:off x="9585605" y="31303165"/>
            <a:ext cx="896283" cy="1811433"/>
          </a:xfrm>
          <a:prstGeom prst="rect">
            <a:avLst/>
          </a:prstGeom>
        </xdr:spPr>
      </xdr:pic>
      <xdr:pic>
        <xdr:nvPicPr>
          <xdr:cNvPr id="58" name="Рисунок 57"/>
          <xdr:cNvPicPr>
            <a:picLocks noChangeAspect="1"/>
          </xdr:cNvPicPr>
        </xdr:nvPicPr>
        <xdr:blipFill>
          <a:blip r:embed="rId36"/>
          <a:srcRect l="6672" t="12272" r="78156" b="44201"/>
          <a:stretch/>
        </xdr:blipFill>
        <xdr:spPr bwMode="auto">
          <a:xfrm>
            <a:off x="9599083" y="29402264"/>
            <a:ext cx="894384" cy="1822083"/>
          </a:xfrm>
          <a:prstGeom prst="rect">
            <a:avLst/>
          </a:prstGeom>
        </xdr:spPr>
      </xdr:pic>
      <xdr:pic>
        <xdr:nvPicPr>
          <xdr:cNvPr id="59" name="Рисунок 58"/>
          <xdr:cNvPicPr>
            <a:picLocks noChangeAspect="1"/>
          </xdr:cNvPicPr>
        </xdr:nvPicPr>
        <xdr:blipFill>
          <a:blip r:embed="rId37"/>
          <a:srcRect l="25682" t="12272" r="58878" b="44201"/>
          <a:stretch/>
        </xdr:blipFill>
        <xdr:spPr bwMode="auto">
          <a:xfrm>
            <a:off x="10506440" y="29392557"/>
            <a:ext cx="910167" cy="1822082"/>
          </a:xfrm>
          <a:prstGeom prst="rect">
            <a:avLst/>
          </a:prstGeom>
        </xdr:spPr>
      </xdr:pic>
    </xdr:grpSp>
    <xdr:clientData/>
  </xdr:twoCellAnchor>
  <xdr:twoCellAnchor editAs="twoCell">
    <xdr:from>
      <xdr:col>6</xdr:col>
      <xdr:colOff>25991</xdr:colOff>
      <xdr:row>108</xdr:row>
      <xdr:rowOff>69984</xdr:rowOff>
    </xdr:from>
    <xdr:to>
      <xdr:col>8</xdr:col>
      <xdr:colOff>594244</xdr:colOff>
      <xdr:row>121</xdr:row>
      <xdr:rowOff>108385</xdr:rowOff>
    </xdr:to>
    <xdr:grpSp>
      <xdr:nvGrpSpPr>
        <xdr:cNvPr id="0" name=""/>
        <xdr:cNvGrpSpPr/>
      </xdr:nvGrpSpPr>
      <xdr:grpSpPr bwMode="auto">
        <a:xfrm>
          <a:off x="5131391" y="37160334"/>
          <a:ext cx="2168453" cy="4381801"/>
          <a:chOff x="5124667" y="37105425"/>
          <a:chExt cx="2159489" cy="4330254"/>
        </a:xfrm>
      </xdr:grpSpPr>
      <xdr:pic>
        <xdr:nvPicPr>
          <xdr:cNvPr id="61" name="Рисунок 60"/>
          <xdr:cNvPicPr>
            <a:picLocks noChangeAspect="1"/>
          </xdr:cNvPicPr>
        </xdr:nvPicPr>
        <xdr:blipFill>
          <a:blip r:embed="rId38"/>
          <a:srcRect l="53923" t="12658" r="17587" b="44513"/>
          <a:stretch/>
        </xdr:blipFill>
        <xdr:spPr bwMode="auto">
          <a:xfrm>
            <a:off x="5124667" y="37105425"/>
            <a:ext cx="2159489" cy="2126368"/>
          </a:xfrm>
          <a:prstGeom prst="rect">
            <a:avLst/>
          </a:prstGeom>
        </xdr:spPr>
      </xdr:pic>
      <xdr:pic>
        <xdr:nvPicPr>
          <xdr:cNvPr id="62" name="Рисунок 61"/>
          <xdr:cNvPicPr>
            <a:picLocks noChangeAspect="1"/>
          </xdr:cNvPicPr>
        </xdr:nvPicPr>
        <xdr:blipFill>
          <a:blip r:embed="rId38"/>
          <a:srcRect l="82922" t="13484" r="2777" b="44382"/>
          <a:stretch/>
        </xdr:blipFill>
        <xdr:spPr bwMode="auto">
          <a:xfrm>
            <a:off x="5177117" y="39343852"/>
            <a:ext cx="1083969" cy="2091827"/>
          </a:xfrm>
          <a:prstGeom prst="rect">
            <a:avLst/>
          </a:prstGeom>
        </xdr:spPr>
      </xdr:pic>
    </xdr:grpSp>
    <xdr:clientData/>
  </xdr:twoCellAnchor>
  <xdr:oneCellAnchor>
    <xdr:from>
      <xdr:col>8</xdr:col>
      <xdr:colOff>221084</xdr:colOff>
      <xdr:row>14</xdr:row>
      <xdr:rowOff>349251</xdr:rowOff>
    </xdr:from>
    <xdr:ext cx="449476" cy="193739"/>
    <xdr:pic>
      <xdr:nvPicPr>
        <xdr:cNvPr id="63" name="Рисунок 62"/>
        <xdr:cNvPicPr>
          <a:picLocks noChangeAspect="1"/>
        </xdr:cNvPicPr>
      </xdr:nvPicPr>
      <xdr:blipFill>
        <a:blip r:embed="rId39"/>
        <a:srcRect l="11526" t="19608" r="8251" b="10364"/>
        <a:stretch/>
      </xdr:blipFill>
      <xdr:spPr bwMode="auto">
        <a:xfrm>
          <a:off x="5326484" y="4321176"/>
          <a:ext cx="449476" cy="193739"/>
        </a:xfrm>
        <a:prstGeom prst="rect">
          <a:avLst/>
        </a:prstGeom>
      </xdr:spPr>
    </xdr:pic>
    <xdr:clientData/>
  </xdr:oneCellAnchor>
  <xdr:oneCellAnchor>
    <xdr:from>
      <xdr:col>21</xdr:col>
      <xdr:colOff>221084</xdr:colOff>
      <xdr:row>14</xdr:row>
      <xdr:rowOff>349251</xdr:rowOff>
    </xdr:from>
    <xdr:ext cx="449476" cy="193739"/>
    <xdr:pic>
      <xdr:nvPicPr>
        <xdr:cNvPr id="64" name="Рисунок 63"/>
        <xdr:cNvPicPr>
          <a:picLocks noChangeAspect="1"/>
        </xdr:cNvPicPr>
      </xdr:nvPicPr>
      <xdr:blipFill>
        <a:blip r:embed="rId39"/>
        <a:srcRect l="11526" t="19608" r="8251" b="10364"/>
        <a:stretch/>
      </xdr:blipFill>
      <xdr:spPr bwMode="auto">
        <a:xfrm>
          <a:off x="5326484" y="4321176"/>
          <a:ext cx="449476" cy="193739"/>
        </a:xfrm>
        <a:prstGeom prst="rect">
          <a:avLst/>
        </a:prstGeom>
      </xdr:spPr>
    </xdr:pic>
    <xdr:clientData/>
  </xdr:oneCellAnchor>
</xdr:wsDr>
</file>

<file path=xl/drawings/drawing7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m="http://schemas.openxmlformats.org/officeDocument/2006/math" xmlns:w="http://schemas.openxmlformats.org/wordprocessingml/2006/main">
  <xdr:twoCellAnchor editAs="twoCell">
    <xdr:from>
      <xdr:col>19</xdr:col>
      <xdr:colOff>17312</xdr:colOff>
      <xdr:row>23</xdr:row>
      <xdr:rowOff>98770</xdr:rowOff>
    </xdr:from>
    <xdr:to>
      <xdr:col>22</xdr:col>
      <xdr:colOff>142875</xdr:colOff>
      <xdr:row>30</xdr:row>
      <xdr:rowOff>126999</xdr:rowOff>
    </xdr:to>
    <xdr:grpSp>
      <xdr:nvGrpSpPr>
        <xdr:cNvPr id="0" name=""/>
        <xdr:cNvGrpSpPr/>
      </xdr:nvGrpSpPr>
      <xdr:grpSpPr bwMode="auto">
        <a:xfrm>
          <a:off x="16412218" y="7182989"/>
          <a:ext cx="3233095" cy="2290416"/>
          <a:chOff x="5986659" y="11909669"/>
          <a:chExt cx="1757166" cy="1730132"/>
        </a:xfrm>
      </xdr:grpSpPr>
      <xdr:pic>
        <xdr:nvPicPr>
          <xdr:cNvPr id="3" name="Рисунок 2" descr="Рондо.jpg"/>
          <xdr:cNvPicPr>
            <a:picLocks noChangeAspect="1"/>
          </xdr:cNvPicPr>
        </xdr:nvPicPr>
        <xdr:blipFill>
          <a:blip r:embed="rId1"/>
          <a:stretch/>
        </xdr:blipFill>
        <xdr:spPr bwMode="auto">
          <a:xfrm flipH="1">
            <a:off x="5986659" y="11929177"/>
            <a:ext cx="855433" cy="1707446"/>
          </a:xfrm>
          <a:prstGeom prst="rect">
            <a:avLst/>
          </a:prstGeom>
        </xdr:spPr>
      </xdr:pic>
      <xdr:pic>
        <xdr:nvPicPr>
          <xdr:cNvPr id="4" name="Рисунок 3" descr="Рондо..jpg"/>
          <xdr:cNvPicPr>
            <a:picLocks noChangeAspect="1"/>
          </xdr:cNvPicPr>
        </xdr:nvPicPr>
        <xdr:blipFill>
          <a:blip r:embed="rId2"/>
          <a:stretch/>
        </xdr:blipFill>
        <xdr:spPr bwMode="auto">
          <a:xfrm flipH="1">
            <a:off x="6877050" y="11909669"/>
            <a:ext cx="866775" cy="1730132"/>
          </a:xfrm>
          <a:prstGeom prst="rect">
            <a:avLst/>
          </a:prstGeom>
        </xdr:spPr>
      </xdr:pic>
    </xdr:grpSp>
    <xdr:clientData/>
  </xdr:twoCellAnchor>
  <xdr:twoCellAnchor editAs="twoCell">
    <xdr:from>
      <xdr:col>7</xdr:col>
      <xdr:colOff>102103</xdr:colOff>
      <xdr:row>6</xdr:row>
      <xdr:rowOff>188118</xdr:rowOff>
    </xdr:from>
    <xdr:to>
      <xdr:col>15</xdr:col>
      <xdr:colOff>798342</xdr:colOff>
      <xdr:row>13</xdr:row>
      <xdr:rowOff>333372</xdr:rowOff>
    </xdr:to>
    <xdr:grpSp>
      <xdr:nvGrpSpPr>
        <xdr:cNvPr id="0" name=""/>
        <xdr:cNvGrpSpPr/>
      </xdr:nvGrpSpPr>
      <xdr:grpSpPr bwMode="auto">
        <a:xfrm>
          <a:off x="6019509" y="1188242"/>
          <a:ext cx="6589833" cy="2705098"/>
          <a:chOff x="5934075" y="1371600"/>
          <a:chExt cx="3540976" cy="1485900"/>
        </a:xfrm>
      </xdr:grpSpPr>
      <xdr:pic>
        <xdr:nvPicPr>
          <xdr:cNvPr id="20" name="Рисунок 18" descr="Прайм1.jpg"/>
          <xdr:cNvPicPr>
            <a:picLocks noChangeAspect="1"/>
          </xdr:cNvPicPr>
        </xdr:nvPicPr>
        <xdr:blipFill>
          <a:blip r:embed="rId3"/>
          <a:srcRect l="9543" t="15960" r="56661" b="35875"/>
          <a:stretch/>
        </xdr:blipFill>
        <xdr:spPr bwMode="auto">
          <a:xfrm>
            <a:off x="5934075" y="1409699"/>
            <a:ext cx="709021" cy="1428751"/>
          </a:xfrm>
          <a:prstGeom prst="rect">
            <a:avLst/>
          </a:prstGeom>
        </xdr:spPr>
      </xdr:pic>
      <xdr:pic>
        <xdr:nvPicPr>
          <xdr:cNvPr id="21" name="Рисунок 19" descr="Прайм2.jpg"/>
          <xdr:cNvPicPr>
            <a:picLocks noChangeAspect="1"/>
          </xdr:cNvPicPr>
        </xdr:nvPicPr>
        <xdr:blipFill>
          <a:blip r:embed="rId4"/>
          <a:srcRect l="56561" t="16887" r="11631" b="36373"/>
          <a:stretch/>
        </xdr:blipFill>
        <xdr:spPr bwMode="auto">
          <a:xfrm>
            <a:off x="8810625" y="1438274"/>
            <a:ext cx="664426" cy="1381125"/>
          </a:xfrm>
          <a:prstGeom prst="rect">
            <a:avLst/>
          </a:prstGeom>
        </xdr:spPr>
      </xdr:pic>
      <xdr:pic>
        <xdr:nvPicPr>
          <xdr:cNvPr id="22" name="Рисунок 20" descr="Прайм3.jpg"/>
          <xdr:cNvPicPr>
            <a:picLocks noChangeAspect="1"/>
          </xdr:cNvPicPr>
        </xdr:nvPicPr>
        <xdr:blipFill>
          <a:blip r:embed="rId5"/>
          <a:srcRect l="30418" t="15249" r="34990" b="34876"/>
          <a:stretch/>
        </xdr:blipFill>
        <xdr:spPr bwMode="auto">
          <a:xfrm>
            <a:off x="8029575" y="1371600"/>
            <a:ext cx="738705" cy="1485900"/>
          </a:xfrm>
          <a:prstGeom prst="rect">
            <a:avLst/>
          </a:prstGeom>
        </xdr:spPr>
      </xdr:pic>
      <xdr:pic>
        <xdr:nvPicPr>
          <xdr:cNvPr id="23" name="Рисунок 21" descr="Прайм Интерьер.jpg"/>
          <xdr:cNvPicPr>
            <a:picLocks noChangeAspect="1"/>
          </xdr:cNvPicPr>
        </xdr:nvPicPr>
        <xdr:blipFill>
          <a:blip r:embed="rId6"/>
          <a:srcRect l="11718" t="15441" r="64218" b="9962"/>
          <a:stretch/>
        </xdr:blipFill>
        <xdr:spPr bwMode="auto">
          <a:xfrm flipH="1">
            <a:off x="7368144" y="1428750"/>
            <a:ext cx="629550" cy="1390650"/>
          </a:xfrm>
          <a:prstGeom prst="rect">
            <a:avLst/>
          </a:prstGeom>
        </xdr:spPr>
      </xdr:pic>
      <xdr:pic>
        <xdr:nvPicPr>
          <xdr:cNvPr id="24" name="Рисунок 22" descr="Прайм1.jpg"/>
          <xdr:cNvPicPr>
            <a:picLocks noChangeAspect="1"/>
          </xdr:cNvPicPr>
        </xdr:nvPicPr>
        <xdr:blipFill>
          <a:blip r:embed="rId7"/>
          <a:srcRect l="51291" t="15390" r="15310" b="36160"/>
          <a:stretch/>
        </xdr:blipFill>
        <xdr:spPr bwMode="auto">
          <a:xfrm>
            <a:off x="6629400" y="1393145"/>
            <a:ext cx="695325" cy="1445305"/>
          </a:xfrm>
          <a:prstGeom prst="rect">
            <a:avLst/>
          </a:prstGeom>
        </xdr:spPr>
      </xdr:pic>
    </xdr:grpSp>
    <xdr:clientData/>
  </xdr:twoCellAnchor>
  <xdr:twoCellAnchor editAs="oneCell">
    <xdr:from>
      <xdr:col>7</xdr:col>
      <xdr:colOff>649820</xdr:colOff>
      <xdr:row>81</xdr:row>
      <xdr:rowOff>154780</xdr:rowOff>
    </xdr:from>
    <xdr:to>
      <xdr:col>9</xdr:col>
      <xdr:colOff>142874</xdr:colOff>
      <xdr:row>86</xdr:row>
      <xdr:rowOff>161272</xdr:rowOff>
    </xdr:to>
    <xdr:pic>
      <xdr:nvPicPr>
        <xdr:cNvPr id="25" name="Рисунок 23" descr="Престиж Парма.jpg"/>
        <xdr:cNvPicPr>
          <a:picLocks noChangeAspect="1"/>
        </xdr:cNvPicPr>
      </xdr:nvPicPr>
      <xdr:blipFill>
        <a:blip r:embed="rId8"/>
        <a:srcRect l="51326" t="14806" r="14379" b="31081"/>
        <a:stretch/>
      </xdr:blipFill>
      <xdr:spPr bwMode="auto">
        <a:xfrm>
          <a:off x="6567226" y="26539030"/>
          <a:ext cx="969429" cy="1625742"/>
        </a:xfrm>
        <a:prstGeom prst="rect">
          <a:avLst/>
        </a:prstGeom>
      </xdr:spPr>
    </xdr:pic>
    <xdr:clientData/>
  </xdr:twoCellAnchor>
  <xdr:twoCellAnchor editAs="twoCell">
    <xdr:from>
      <xdr:col>13</xdr:col>
      <xdr:colOff>79375</xdr:colOff>
      <xdr:row>23</xdr:row>
      <xdr:rowOff>103979</xdr:rowOff>
    </xdr:from>
    <xdr:to>
      <xdr:col>18</xdr:col>
      <xdr:colOff>587375</xdr:colOff>
      <xdr:row>30</xdr:row>
      <xdr:rowOff>158750</xdr:rowOff>
    </xdr:to>
    <xdr:grpSp>
      <xdr:nvGrpSpPr>
        <xdr:cNvPr id="0" name=""/>
        <xdr:cNvGrpSpPr/>
      </xdr:nvGrpSpPr>
      <xdr:grpSpPr bwMode="auto">
        <a:xfrm>
          <a:off x="9902031" y="7188198"/>
          <a:ext cx="5675313" cy="2316958"/>
          <a:chOff x="5895975" y="4845156"/>
          <a:chExt cx="3848100" cy="1505928"/>
        </a:xfrm>
      </xdr:grpSpPr>
      <xdr:pic>
        <xdr:nvPicPr>
          <xdr:cNvPr id="30" name="Рисунок 27" descr="Галант2.jpg"/>
          <xdr:cNvPicPr>
            <a:picLocks noChangeAspect="1"/>
          </xdr:cNvPicPr>
        </xdr:nvPicPr>
        <xdr:blipFill>
          <a:blip r:embed="rId9"/>
          <a:srcRect l="56360" t="16366" r="10174" b="35657"/>
          <a:stretch/>
        </xdr:blipFill>
        <xdr:spPr bwMode="auto">
          <a:xfrm>
            <a:off x="8209817" y="4848087"/>
            <a:ext cx="729090" cy="1491807"/>
          </a:xfrm>
          <a:prstGeom prst="rect">
            <a:avLst/>
          </a:prstGeom>
        </xdr:spPr>
      </xdr:pic>
      <xdr:pic>
        <xdr:nvPicPr>
          <xdr:cNvPr id="31" name="Рисунок 28" descr="Галант1.JPG"/>
          <xdr:cNvPicPr>
            <a:picLocks noChangeAspect="1"/>
          </xdr:cNvPicPr>
        </xdr:nvPicPr>
        <xdr:blipFill>
          <a:blip r:embed="rId10"/>
          <a:srcRect l="9993" t="15476" r="56325" b="35309"/>
          <a:stretch/>
        </xdr:blipFill>
        <xdr:spPr bwMode="auto">
          <a:xfrm>
            <a:off x="5895975" y="4845156"/>
            <a:ext cx="713524" cy="1489123"/>
          </a:xfrm>
          <a:prstGeom prst="rect">
            <a:avLst/>
          </a:prstGeom>
        </xdr:spPr>
      </xdr:pic>
      <xdr:pic>
        <xdr:nvPicPr>
          <xdr:cNvPr id="32" name="Рисунок 29" descr="Галант1.JPG"/>
          <xdr:cNvPicPr>
            <a:picLocks noChangeAspect="1"/>
          </xdr:cNvPicPr>
        </xdr:nvPicPr>
        <xdr:blipFill>
          <a:blip r:embed="rId11"/>
          <a:srcRect l="51016" t="15631" r="14653" b="35928"/>
          <a:stretch/>
        </xdr:blipFill>
        <xdr:spPr bwMode="auto">
          <a:xfrm>
            <a:off x="6657975" y="4845975"/>
            <a:ext cx="727244" cy="1472491"/>
          </a:xfrm>
          <a:prstGeom prst="rect">
            <a:avLst/>
          </a:prstGeom>
        </xdr:spPr>
      </xdr:pic>
      <xdr:pic>
        <xdr:nvPicPr>
          <xdr:cNvPr id="33" name="Рисунок 30" descr="Галант2.jpg"/>
          <xdr:cNvPicPr>
            <a:picLocks noChangeAspect="1"/>
          </xdr:cNvPicPr>
        </xdr:nvPicPr>
        <xdr:blipFill>
          <a:blip r:embed="rId12"/>
          <a:srcRect l="13177" t="15747" r="53141" b="35967"/>
          <a:stretch/>
        </xdr:blipFill>
        <xdr:spPr bwMode="auto">
          <a:xfrm>
            <a:off x="7419974" y="4850144"/>
            <a:ext cx="733793" cy="1498647"/>
          </a:xfrm>
          <a:prstGeom prst="rect">
            <a:avLst/>
          </a:prstGeom>
        </xdr:spPr>
      </xdr:pic>
      <xdr:pic>
        <xdr:nvPicPr>
          <xdr:cNvPr id="34" name="Рисунок 31" descr="Галант3.1.jpg"/>
          <xdr:cNvPicPr>
            <a:picLocks noChangeAspect="1"/>
          </xdr:cNvPicPr>
        </xdr:nvPicPr>
        <xdr:blipFill>
          <a:blip r:embed="rId13"/>
          <a:srcRect l="30551" t="15708" r="34930" b="35223"/>
          <a:stretch/>
        </xdr:blipFill>
        <xdr:spPr bwMode="auto">
          <a:xfrm>
            <a:off x="9001125" y="4848225"/>
            <a:ext cx="742950" cy="1502859"/>
          </a:xfrm>
          <a:prstGeom prst="rect">
            <a:avLst/>
          </a:prstGeom>
        </xdr:spPr>
      </xdr:pic>
    </xdr:grpSp>
    <xdr:clientData/>
  </xdr:twoCellAnchor>
  <xdr:twoCellAnchor editAs="twoCell">
    <xdr:from>
      <xdr:col>14</xdr:col>
      <xdr:colOff>69881</xdr:colOff>
      <xdr:row>14</xdr:row>
      <xdr:rowOff>622897</xdr:rowOff>
    </xdr:from>
    <xdr:to>
      <xdr:col>17</xdr:col>
      <xdr:colOff>95250</xdr:colOff>
      <xdr:row>23</xdr:row>
      <xdr:rowOff>79375</xdr:rowOff>
    </xdr:to>
    <xdr:grpSp>
      <xdr:nvGrpSpPr>
        <xdr:cNvPr id="0" name=""/>
        <xdr:cNvGrpSpPr/>
      </xdr:nvGrpSpPr>
      <xdr:grpSpPr bwMode="auto">
        <a:xfrm>
          <a:off x="9999694" y="4528147"/>
          <a:ext cx="4168744" cy="2635447"/>
          <a:chOff x="10553700" y="4531078"/>
          <a:chExt cx="4192041" cy="2774599"/>
        </a:xfrm>
      </xdr:grpSpPr>
      <xdr:pic>
        <xdr:nvPicPr>
          <xdr:cNvPr id="36" name="Рисунок 33" descr="73.jpg"/>
          <xdr:cNvPicPr>
            <a:picLocks noChangeAspect="1"/>
          </xdr:cNvPicPr>
        </xdr:nvPicPr>
        <xdr:blipFill>
          <a:blip r:embed="rId14"/>
          <a:srcRect l="55625" t="15495" r="9831" b="35328"/>
          <a:stretch/>
        </xdr:blipFill>
        <xdr:spPr bwMode="auto">
          <a:xfrm>
            <a:off x="11903272" y="4562476"/>
            <a:ext cx="1381126" cy="2743201"/>
          </a:xfrm>
          <a:prstGeom prst="rect">
            <a:avLst/>
          </a:prstGeom>
        </xdr:spPr>
      </xdr:pic>
      <xdr:pic>
        <xdr:nvPicPr>
          <xdr:cNvPr id="37" name="Рисунок 34" descr="74.jpg"/>
          <xdr:cNvPicPr>
            <a:picLocks noChangeAspect="1"/>
          </xdr:cNvPicPr>
        </xdr:nvPicPr>
        <xdr:blipFill>
          <a:blip r:embed="rId15"/>
          <a:srcRect l="17094" t="15026" r="45744" b="35456"/>
          <a:stretch/>
        </xdr:blipFill>
        <xdr:spPr bwMode="auto">
          <a:xfrm>
            <a:off x="13259841" y="4531078"/>
            <a:ext cx="1485900" cy="2762251"/>
          </a:xfrm>
          <a:prstGeom prst="rect">
            <a:avLst/>
          </a:prstGeom>
        </xdr:spPr>
      </xdr:pic>
      <xdr:pic>
        <xdr:nvPicPr>
          <xdr:cNvPr id="38" name="Рисунок 35" descr="73.jpg"/>
          <xdr:cNvPicPr>
            <a:picLocks noChangeAspect="1"/>
          </xdr:cNvPicPr>
        </xdr:nvPicPr>
        <xdr:blipFill>
          <a:blip r:embed="rId14"/>
          <a:srcRect l="13460" t="14983" r="51045" b="35670"/>
          <a:stretch/>
        </xdr:blipFill>
        <xdr:spPr bwMode="auto">
          <a:xfrm>
            <a:off x="10553700" y="4543425"/>
            <a:ext cx="1419225" cy="2752725"/>
          </a:xfrm>
          <a:prstGeom prst="rect">
            <a:avLst/>
          </a:prstGeom>
        </xdr:spPr>
      </xdr:pic>
    </xdr:grpSp>
    <xdr:clientData/>
  </xdr:twoCellAnchor>
  <xdr:twoCellAnchor editAs="twoCell">
    <xdr:from>
      <xdr:col>7</xdr:col>
      <xdr:colOff>43650</xdr:colOff>
      <xdr:row>14</xdr:row>
      <xdr:rowOff>707463</xdr:rowOff>
    </xdr:from>
    <xdr:to>
      <xdr:col>14</xdr:col>
      <xdr:colOff>15872</xdr:colOff>
      <xdr:row>23</xdr:row>
      <xdr:rowOff>174623</xdr:rowOff>
    </xdr:to>
    <xdr:grpSp>
      <xdr:nvGrpSpPr>
        <xdr:cNvPr id="0" name=""/>
        <xdr:cNvGrpSpPr/>
      </xdr:nvGrpSpPr>
      <xdr:grpSpPr bwMode="auto">
        <a:xfrm>
          <a:off x="5961056" y="4612713"/>
          <a:ext cx="3984629" cy="2646129"/>
          <a:chOff x="7981951" y="2857500"/>
          <a:chExt cx="3320255" cy="1676400"/>
        </a:xfrm>
      </xdr:grpSpPr>
      <xdr:pic>
        <xdr:nvPicPr>
          <xdr:cNvPr id="40" name="Рисунок 37" descr="63.jpg"/>
          <xdr:cNvPicPr>
            <a:picLocks noChangeAspect="1"/>
          </xdr:cNvPicPr>
        </xdr:nvPicPr>
        <xdr:blipFill>
          <a:blip r:embed="rId16"/>
          <a:srcRect l="55267" t="15239" r="8762" b="35414"/>
          <a:stretch/>
        </xdr:blipFill>
        <xdr:spPr bwMode="auto">
          <a:xfrm>
            <a:off x="8801101" y="2880386"/>
            <a:ext cx="858970" cy="1643989"/>
          </a:xfrm>
          <a:prstGeom prst="rect">
            <a:avLst/>
          </a:prstGeom>
        </xdr:spPr>
      </xdr:pic>
      <xdr:pic>
        <xdr:nvPicPr>
          <xdr:cNvPr id="41" name="Рисунок 38" descr="64.jpg"/>
          <xdr:cNvPicPr>
            <a:picLocks noChangeAspect="1"/>
          </xdr:cNvPicPr>
        </xdr:nvPicPr>
        <xdr:blipFill>
          <a:blip r:embed="rId17"/>
          <a:srcRect l="10304" t="15452" r="54916" b="36054"/>
          <a:stretch/>
        </xdr:blipFill>
        <xdr:spPr bwMode="auto">
          <a:xfrm>
            <a:off x="9639300" y="2880253"/>
            <a:ext cx="830527" cy="1615546"/>
          </a:xfrm>
          <a:prstGeom prst="rect">
            <a:avLst/>
          </a:prstGeom>
        </xdr:spPr>
      </xdr:pic>
      <xdr:pic>
        <xdr:nvPicPr>
          <xdr:cNvPr id="42" name="Рисунок 39" descr="64.jpg"/>
          <xdr:cNvPicPr>
            <a:picLocks noChangeAspect="1"/>
          </xdr:cNvPicPr>
        </xdr:nvPicPr>
        <xdr:blipFill>
          <a:blip r:embed="rId17"/>
          <a:srcRect l="50801" t="15111" r="13465" b="35712"/>
          <a:stretch/>
        </xdr:blipFill>
        <xdr:spPr bwMode="auto">
          <a:xfrm>
            <a:off x="10448924" y="2857500"/>
            <a:ext cx="853281" cy="1638300"/>
          </a:xfrm>
          <a:prstGeom prst="rect">
            <a:avLst/>
          </a:prstGeom>
        </xdr:spPr>
      </xdr:pic>
      <xdr:pic>
        <xdr:nvPicPr>
          <xdr:cNvPr id="43" name="Рисунок 40" descr="63.jpg"/>
          <xdr:cNvPicPr>
            <a:picLocks noChangeAspect="1"/>
          </xdr:cNvPicPr>
        </xdr:nvPicPr>
        <xdr:blipFill>
          <a:blip r:embed="rId16"/>
          <a:srcRect l="14293" t="15580" r="50212" b="35241"/>
          <a:stretch/>
        </xdr:blipFill>
        <xdr:spPr bwMode="auto">
          <a:xfrm>
            <a:off x="7981951" y="2895600"/>
            <a:ext cx="847592" cy="1638300"/>
          </a:xfrm>
          <a:prstGeom prst="rect">
            <a:avLst/>
          </a:prstGeom>
        </xdr:spPr>
      </xdr:pic>
    </xdr:grpSp>
    <xdr:clientData/>
  </xdr:twoCellAnchor>
  <xdr:twoCellAnchor editAs="twoCell">
    <xdr:from>
      <xdr:col>7</xdr:col>
      <xdr:colOff>13031</xdr:colOff>
      <xdr:row>23</xdr:row>
      <xdr:rowOff>96296</xdr:rowOff>
    </xdr:from>
    <xdr:to>
      <xdr:col>13</xdr:col>
      <xdr:colOff>3968</xdr:colOff>
      <xdr:row>30</xdr:row>
      <xdr:rowOff>27781</xdr:rowOff>
    </xdr:to>
    <xdr:grpSp>
      <xdr:nvGrpSpPr>
        <xdr:cNvPr id="0" name=""/>
        <xdr:cNvGrpSpPr/>
      </xdr:nvGrpSpPr>
      <xdr:grpSpPr bwMode="auto">
        <a:xfrm>
          <a:off x="5930437" y="7180515"/>
          <a:ext cx="3896187" cy="2193672"/>
          <a:chOff x="3305175" y="4810125"/>
          <a:chExt cx="6705600" cy="3524250"/>
        </a:xfrm>
      </xdr:grpSpPr>
      <xdr:pic>
        <xdr:nvPicPr>
          <xdr:cNvPr id="49" name="Рисунок 42" descr="28-29 Консул.jpg"/>
          <xdr:cNvPicPr>
            <a:picLocks noChangeAspect="1"/>
          </xdr:cNvPicPr>
        </xdr:nvPicPr>
        <xdr:blipFill>
          <a:blip r:embed="rId18"/>
          <a:srcRect l="78303" t="15976" r="5441" b="36268"/>
          <a:stretch/>
        </xdr:blipFill>
        <xdr:spPr bwMode="auto">
          <a:xfrm>
            <a:off x="4953000" y="4838700"/>
            <a:ext cx="1704975" cy="3495675"/>
          </a:xfrm>
          <a:prstGeom prst="rect">
            <a:avLst/>
          </a:prstGeom>
        </xdr:spPr>
      </xdr:pic>
      <xdr:pic>
        <xdr:nvPicPr>
          <xdr:cNvPr id="50" name="Рисунок 43" descr="30-31 Консул1.JPG"/>
          <xdr:cNvPicPr>
            <a:picLocks noChangeAspect="1"/>
          </xdr:cNvPicPr>
        </xdr:nvPicPr>
        <xdr:blipFill>
          <a:blip r:embed="rId19"/>
          <a:srcRect l="5585" t="15619" r="78614" b="36365"/>
          <a:stretch/>
        </xdr:blipFill>
        <xdr:spPr bwMode="auto">
          <a:xfrm>
            <a:off x="6667500" y="4810125"/>
            <a:ext cx="1657350" cy="3514725"/>
          </a:xfrm>
          <a:prstGeom prst="rect">
            <a:avLst/>
          </a:prstGeom>
        </xdr:spPr>
      </xdr:pic>
      <xdr:pic>
        <xdr:nvPicPr>
          <xdr:cNvPr id="51" name="Рисунок 48" descr="30-31 Консул1.JPG"/>
          <xdr:cNvPicPr>
            <a:picLocks noChangeAspect="1"/>
          </xdr:cNvPicPr>
        </xdr:nvPicPr>
        <xdr:blipFill>
          <a:blip r:embed="rId19"/>
          <a:srcRect l="26653" t="15619" r="57182" b="36365"/>
          <a:stretch/>
        </xdr:blipFill>
        <xdr:spPr bwMode="auto">
          <a:xfrm>
            <a:off x="8315325" y="4819650"/>
            <a:ext cx="1695450" cy="3514725"/>
          </a:xfrm>
          <a:prstGeom prst="rect">
            <a:avLst/>
          </a:prstGeom>
        </xdr:spPr>
      </xdr:pic>
      <xdr:pic>
        <xdr:nvPicPr>
          <xdr:cNvPr id="52" name="Рисунок 49" descr="28-29 Консул.jpg"/>
          <xdr:cNvPicPr>
            <a:picLocks noChangeAspect="1"/>
          </xdr:cNvPicPr>
        </xdr:nvPicPr>
        <xdr:blipFill>
          <a:blip r:embed="rId18"/>
          <a:srcRect l="57325" t="15976" r="26692" b="36658"/>
          <a:stretch/>
        </xdr:blipFill>
        <xdr:spPr bwMode="auto">
          <a:xfrm>
            <a:off x="3305175" y="4838700"/>
            <a:ext cx="1676400" cy="3467100"/>
          </a:xfrm>
          <a:prstGeom prst="rect">
            <a:avLst/>
          </a:prstGeom>
        </xdr:spPr>
      </xdr:pic>
    </xdr:grpSp>
    <xdr:clientData/>
  </xdr:twoCellAnchor>
  <xdr:twoCellAnchor editAs="oneCell">
    <xdr:from>
      <xdr:col>10</xdr:col>
      <xdr:colOff>129632</xdr:colOff>
      <xdr:row>87</xdr:row>
      <xdr:rowOff>148581</xdr:rowOff>
    </xdr:from>
    <xdr:to>
      <xdr:col>11</xdr:col>
      <xdr:colOff>404814</xdr:colOff>
      <xdr:row>92</xdr:row>
      <xdr:rowOff>260779</xdr:rowOff>
    </xdr:to>
    <xdr:pic>
      <xdr:nvPicPr>
        <xdr:cNvPr id="61" name="Рисунок 60"/>
        <xdr:cNvPicPr>
          <a:picLocks noChangeAspect="1"/>
        </xdr:cNvPicPr>
      </xdr:nvPicPr>
      <xdr:blipFill>
        <a:blip r:embed="rId20"/>
        <a:srcRect l="23506" t="13095" r="27364" b="8346"/>
        <a:stretch/>
      </xdr:blipFill>
      <xdr:spPr bwMode="auto">
        <a:xfrm>
          <a:off x="8130631" y="28342581"/>
          <a:ext cx="882401" cy="1767168"/>
        </a:xfrm>
        <a:prstGeom prst="rect">
          <a:avLst/>
        </a:prstGeom>
      </xdr:spPr>
    </xdr:pic>
    <xdr:clientData/>
  </xdr:twoCellAnchor>
  <xdr:twoCellAnchor editAs="twoCell">
    <xdr:from>
      <xdr:col>7</xdr:col>
      <xdr:colOff>24072</xdr:colOff>
      <xdr:row>38</xdr:row>
      <xdr:rowOff>79942</xdr:rowOff>
    </xdr:from>
    <xdr:to>
      <xdr:col>12</xdr:col>
      <xdr:colOff>428624</xdr:colOff>
      <xdr:row>43</xdr:row>
      <xdr:rowOff>174260</xdr:rowOff>
    </xdr:to>
    <xdr:grpSp>
      <xdr:nvGrpSpPr>
        <xdr:cNvPr id="0" name=""/>
        <xdr:cNvGrpSpPr/>
      </xdr:nvGrpSpPr>
      <xdr:grpSpPr bwMode="auto">
        <a:xfrm>
          <a:off x="5941478" y="10950348"/>
          <a:ext cx="3702584" cy="2618442"/>
          <a:chOff x="3438525" y="5305425"/>
          <a:chExt cx="5114925" cy="3448050"/>
        </a:xfrm>
      </xdr:grpSpPr>
      <xdr:pic>
        <xdr:nvPicPr>
          <xdr:cNvPr id="63" name="Рисунок 62" descr="32-33 Вента.JPG"/>
          <xdr:cNvPicPr>
            <a:picLocks noChangeAspect="1"/>
          </xdr:cNvPicPr>
        </xdr:nvPicPr>
        <xdr:blipFill>
          <a:blip r:embed="rId21"/>
          <a:srcRect l="57189" t="16432" r="26828" b="36723"/>
          <a:stretch/>
        </xdr:blipFill>
        <xdr:spPr bwMode="auto">
          <a:xfrm>
            <a:off x="3438525" y="5305425"/>
            <a:ext cx="1676400" cy="3429000"/>
          </a:xfrm>
          <a:prstGeom prst="rect">
            <a:avLst/>
          </a:prstGeom>
        </xdr:spPr>
      </xdr:pic>
      <xdr:pic>
        <xdr:nvPicPr>
          <xdr:cNvPr id="64" name="Рисунок 63" descr="34-35 Вента1.JPG"/>
          <xdr:cNvPicPr>
            <a:picLocks noChangeAspect="1"/>
          </xdr:cNvPicPr>
        </xdr:nvPicPr>
        <xdr:blipFill>
          <a:blip r:embed="rId22"/>
          <a:srcRect l="5449" t="16335" r="78568" b="36560"/>
          <a:stretch/>
        </xdr:blipFill>
        <xdr:spPr bwMode="auto">
          <a:xfrm>
            <a:off x="6877050" y="5305425"/>
            <a:ext cx="1676400" cy="3448050"/>
          </a:xfrm>
          <a:prstGeom prst="rect">
            <a:avLst/>
          </a:prstGeom>
        </xdr:spPr>
      </xdr:pic>
      <xdr:pic>
        <xdr:nvPicPr>
          <xdr:cNvPr id="65" name="Рисунок 64" descr="32-33 Вента.JPG"/>
          <xdr:cNvPicPr>
            <a:picLocks noChangeAspect="1"/>
          </xdr:cNvPicPr>
        </xdr:nvPicPr>
        <xdr:blipFill>
          <a:blip r:embed="rId21"/>
          <a:srcRect l="78530" t="16432" r="5486" b="36593"/>
          <a:stretch/>
        </xdr:blipFill>
        <xdr:spPr bwMode="auto">
          <a:xfrm>
            <a:off x="5200650" y="5305425"/>
            <a:ext cx="1676400" cy="3438525"/>
          </a:xfrm>
          <a:prstGeom prst="rect">
            <a:avLst/>
          </a:prstGeom>
        </xdr:spPr>
      </xdr:pic>
    </xdr:grpSp>
    <xdr:clientData/>
  </xdr:twoCellAnchor>
  <xdr:twoCellAnchor editAs="twoCell">
    <xdr:from>
      <xdr:col>6</xdr:col>
      <xdr:colOff>944866</xdr:colOff>
      <xdr:row>47</xdr:row>
      <xdr:rowOff>32942</xdr:rowOff>
    </xdr:from>
    <xdr:to>
      <xdr:col>12</xdr:col>
      <xdr:colOff>32487</xdr:colOff>
      <xdr:row>55</xdr:row>
      <xdr:rowOff>322843</xdr:rowOff>
    </xdr:to>
    <xdr:grpSp>
      <xdr:nvGrpSpPr>
        <xdr:cNvPr id="0" name=""/>
        <xdr:cNvGrpSpPr/>
      </xdr:nvGrpSpPr>
      <xdr:grpSpPr bwMode="auto">
        <a:xfrm>
          <a:off x="5885960" y="14963380"/>
          <a:ext cx="3361965" cy="2897369"/>
          <a:chOff x="5368216" y="11887200"/>
          <a:chExt cx="3109034" cy="3006708"/>
        </a:xfrm>
      </xdr:grpSpPr>
      <xdr:pic>
        <xdr:nvPicPr>
          <xdr:cNvPr id="67" name="Рисунок 66" descr="Леон 04.jpg"/>
          <xdr:cNvPicPr>
            <a:picLocks noChangeAspect="1"/>
          </xdr:cNvPicPr>
        </xdr:nvPicPr>
        <xdr:blipFill>
          <a:blip r:embed="rId23"/>
          <a:srcRect l="11617" t="13646" r="51449" b="35044"/>
          <a:stretch/>
        </xdr:blipFill>
        <xdr:spPr bwMode="auto">
          <a:xfrm>
            <a:off x="6917557" y="11896725"/>
            <a:ext cx="731018" cy="1416818"/>
          </a:xfrm>
          <a:prstGeom prst="rect">
            <a:avLst/>
          </a:prstGeom>
        </xdr:spPr>
      </xdr:pic>
      <xdr:grpSp>
        <xdr:nvGrpSpPr>
          <xdr:cNvPr id="68" name=""/>
          <xdr:cNvGrpSpPr/>
        </xdr:nvGrpSpPr>
        <xdr:grpSpPr bwMode="auto">
          <a:xfrm>
            <a:off x="5368216" y="11887200"/>
            <a:ext cx="3109034" cy="3006708"/>
            <a:chOff x="5920666" y="7314125"/>
            <a:chExt cx="3009690" cy="2893483"/>
          </a:xfrm>
        </xdr:grpSpPr>
        <xdr:pic>
          <xdr:nvPicPr>
            <xdr:cNvPr id="69" name="Рисунок 68" descr="Леон 01-.jpg"/>
            <xdr:cNvPicPr>
              <a:picLocks noChangeAspect="1"/>
            </xdr:cNvPicPr>
          </xdr:nvPicPr>
          <xdr:blipFill>
            <a:blip r:embed="rId24"/>
            <a:srcRect l="9809" t="15353" r="55541" b="35247"/>
            <a:stretch/>
          </xdr:blipFill>
          <xdr:spPr bwMode="auto">
            <a:xfrm>
              <a:off x="5962650" y="7343776"/>
              <a:ext cx="685800" cy="1364064"/>
            </a:xfrm>
            <a:prstGeom prst="rect">
              <a:avLst/>
            </a:prstGeom>
          </xdr:spPr>
        </xdr:pic>
        <xdr:pic>
          <xdr:nvPicPr>
            <xdr:cNvPr id="70" name="Рисунок 69" descr="Леон 03.jpg"/>
            <xdr:cNvPicPr>
              <a:picLocks noChangeAspect="1"/>
            </xdr:cNvPicPr>
          </xdr:nvPicPr>
          <xdr:blipFill>
            <a:blip r:embed="rId25"/>
            <a:srcRect l="8859" t="13307" r="53446" b="34837"/>
            <a:stretch/>
          </xdr:blipFill>
          <xdr:spPr bwMode="auto">
            <a:xfrm>
              <a:off x="8158948" y="7314125"/>
              <a:ext cx="727877" cy="1396936"/>
            </a:xfrm>
            <a:prstGeom prst="rect">
              <a:avLst/>
            </a:prstGeom>
          </xdr:spPr>
        </xdr:pic>
        <xdr:pic>
          <xdr:nvPicPr>
            <xdr:cNvPr id="71" name="Рисунок 70" descr="Палермо3.jpg"/>
            <xdr:cNvPicPr>
              <a:picLocks noChangeAspect="1"/>
            </xdr:cNvPicPr>
          </xdr:nvPicPr>
          <xdr:blipFill>
            <a:blip r:embed="rId26"/>
            <a:srcRect l="8336" t="13438" r="54166" b="35301"/>
            <a:stretch/>
          </xdr:blipFill>
          <xdr:spPr bwMode="auto">
            <a:xfrm>
              <a:off x="8162925" y="8743950"/>
              <a:ext cx="767431" cy="1463658"/>
            </a:xfrm>
            <a:prstGeom prst="rect">
              <a:avLst/>
            </a:prstGeom>
          </xdr:spPr>
        </xdr:pic>
        <xdr:pic>
          <xdr:nvPicPr>
            <xdr:cNvPr id="72" name="Рисунок 71" descr="Палермо 10.jpg"/>
            <xdr:cNvPicPr>
              <a:picLocks noChangeAspect="1"/>
            </xdr:cNvPicPr>
          </xdr:nvPicPr>
          <xdr:blipFill>
            <a:blip r:embed="rId27"/>
            <a:srcRect l="50957" t="13508" r="13479" b="34954"/>
            <a:stretch/>
          </xdr:blipFill>
          <xdr:spPr bwMode="auto">
            <a:xfrm>
              <a:off x="6678944" y="8744722"/>
              <a:ext cx="711023" cy="1437503"/>
            </a:xfrm>
            <a:prstGeom prst="rect">
              <a:avLst/>
            </a:prstGeom>
          </xdr:spPr>
        </xdr:pic>
        <xdr:pic>
          <xdr:nvPicPr>
            <xdr:cNvPr id="73" name="Рисунок 72" descr="Палермо 11(2).jpg"/>
            <xdr:cNvPicPr>
              <a:picLocks noChangeAspect="1"/>
            </xdr:cNvPicPr>
          </xdr:nvPicPr>
          <xdr:blipFill>
            <a:blip r:embed="rId28"/>
            <a:srcRect l="11237" t="13300" r="51265" b="35438"/>
            <a:stretch/>
          </xdr:blipFill>
          <xdr:spPr bwMode="auto">
            <a:xfrm>
              <a:off x="7405018" y="8715375"/>
              <a:ext cx="767431" cy="1463658"/>
            </a:xfrm>
            <a:prstGeom prst="rect">
              <a:avLst/>
            </a:prstGeom>
          </xdr:spPr>
        </xdr:pic>
        <xdr:pic>
          <xdr:nvPicPr>
            <xdr:cNvPr id="74" name="Рисунок 73" descr="Тоскана ДГ.jpg"/>
            <xdr:cNvPicPr>
              <a:picLocks noChangeAspect="1"/>
            </xdr:cNvPicPr>
          </xdr:nvPicPr>
          <xdr:blipFill>
            <a:blip r:embed="rId29"/>
            <a:stretch/>
          </xdr:blipFill>
          <xdr:spPr bwMode="auto">
            <a:xfrm flipH="1">
              <a:off x="5920666" y="8776837"/>
              <a:ext cx="718259" cy="1395863"/>
            </a:xfrm>
            <a:prstGeom prst="rect">
              <a:avLst/>
            </a:prstGeom>
          </xdr:spPr>
        </xdr:pic>
        <xdr:pic>
          <xdr:nvPicPr>
            <xdr:cNvPr id="75" name="Рисунок 74" descr="Леон ДОВ.jpg"/>
            <xdr:cNvPicPr>
              <a:picLocks noChangeAspect="1"/>
            </xdr:cNvPicPr>
          </xdr:nvPicPr>
          <xdr:blipFill>
            <a:blip r:embed="rId30"/>
            <a:stretch/>
          </xdr:blipFill>
          <xdr:spPr bwMode="auto">
            <a:xfrm>
              <a:off x="6686550" y="7351157"/>
              <a:ext cx="678974" cy="1329545"/>
            </a:xfrm>
            <a:prstGeom prst="rect">
              <a:avLst/>
            </a:prstGeom>
          </xdr:spPr>
        </xdr:pic>
      </xdr:grpSp>
    </xdr:grpSp>
    <xdr:clientData/>
  </xdr:twoCellAnchor>
  <xdr:twoCellAnchor editAs="oneCell">
    <xdr:from>
      <xdr:col>7</xdr:col>
      <xdr:colOff>665048</xdr:colOff>
      <xdr:row>117</xdr:row>
      <xdr:rowOff>64064</xdr:rowOff>
    </xdr:from>
    <xdr:to>
      <xdr:col>8</xdr:col>
      <xdr:colOff>592242</xdr:colOff>
      <xdr:row>121</xdr:row>
      <xdr:rowOff>95958</xdr:rowOff>
    </xdr:to>
    <xdr:pic>
      <xdr:nvPicPr>
        <xdr:cNvPr id="80" name="Рисунок 79"/>
        <xdr:cNvPicPr>
          <a:picLocks noChangeAspect="1"/>
        </xdr:cNvPicPr>
      </xdr:nvPicPr>
      <xdr:blipFill>
        <a:blip r:embed="rId31"/>
        <a:srcRect l="22271" t="13823" r="52400" b="46160"/>
        <a:stretch/>
      </xdr:blipFill>
      <xdr:spPr bwMode="auto">
        <a:xfrm>
          <a:off x="6582456" y="37199658"/>
          <a:ext cx="796351" cy="1698768"/>
        </a:xfrm>
        <a:prstGeom prst="rect">
          <a:avLst/>
        </a:prstGeom>
      </xdr:spPr>
    </xdr:pic>
    <xdr:clientData/>
  </xdr:twoCellAnchor>
  <xdr:twoCellAnchor editAs="oneCell">
    <xdr:from>
      <xdr:col>7</xdr:col>
      <xdr:colOff>733024</xdr:colOff>
      <xdr:row>106</xdr:row>
      <xdr:rowOff>115880</xdr:rowOff>
    </xdr:from>
    <xdr:to>
      <xdr:col>9</xdr:col>
      <xdr:colOff>42521</xdr:colOff>
      <xdr:row>111</xdr:row>
      <xdr:rowOff>11907</xdr:rowOff>
    </xdr:to>
    <xdr:pic>
      <xdr:nvPicPr>
        <xdr:cNvPr id="81" name="Рисунок 80"/>
        <xdr:cNvPicPr>
          <a:picLocks noChangeAspect="1"/>
        </xdr:cNvPicPr>
      </xdr:nvPicPr>
      <xdr:blipFill>
        <a:blip r:embed="rId32"/>
        <a:srcRect l="9085" t="24303" r="57833" b="25097"/>
        <a:stretch/>
      </xdr:blipFill>
      <xdr:spPr bwMode="auto">
        <a:xfrm>
          <a:off x="6650429" y="33429569"/>
          <a:ext cx="785872" cy="1562901"/>
        </a:xfrm>
        <a:prstGeom prst="rect">
          <a:avLst/>
        </a:prstGeom>
      </xdr:spPr>
    </xdr:pic>
    <xdr:clientData/>
  </xdr:twoCellAnchor>
  <xdr:twoCellAnchor editAs="oneCell">
    <xdr:from>
      <xdr:col>7</xdr:col>
      <xdr:colOff>594175</xdr:colOff>
      <xdr:row>99</xdr:row>
      <xdr:rowOff>1</xdr:rowOff>
    </xdr:from>
    <xdr:to>
      <xdr:col>8</xdr:col>
      <xdr:colOff>547686</xdr:colOff>
      <xdr:row>104</xdr:row>
      <xdr:rowOff>178592</xdr:rowOff>
    </xdr:to>
    <xdr:pic>
      <xdr:nvPicPr>
        <xdr:cNvPr id="82" name="Рисунок 81"/>
        <xdr:cNvPicPr>
          <a:picLocks noChangeAspect="1"/>
        </xdr:cNvPicPr>
      </xdr:nvPicPr>
      <xdr:blipFill>
        <a:blip r:embed="rId33"/>
        <a:srcRect l="8758" t="24274" r="57696" b="24848"/>
        <a:stretch/>
      </xdr:blipFill>
      <xdr:spPr bwMode="auto">
        <a:xfrm>
          <a:off x="6511581" y="34921032"/>
          <a:ext cx="822668" cy="1595435"/>
        </a:xfrm>
        <a:prstGeom prst="rect">
          <a:avLst/>
        </a:prstGeom>
      </xdr:spPr>
    </xdr:pic>
    <xdr:clientData/>
  </xdr:twoCellAnchor>
  <xdr:twoCellAnchor editAs="oneCell">
    <xdr:from>
      <xdr:col>7</xdr:col>
      <xdr:colOff>731385</xdr:colOff>
      <xdr:row>111</xdr:row>
      <xdr:rowOff>149874</xdr:rowOff>
    </xdr:from>
    <xdr:to>
      <xdr:col>9</xdr:col>
      <xdr:colOff>83345</xdr:colOff>
      <xdr:row>115</xdr:row>
      <xdr:rowOff>301480</xdr:rowOff>
    </xdr:to>
    <xdr:pic>
      <xdr:nvPicPr>
        <xdr:cNvPr id="83" name="Рисунок 82"/>
        <xdr:cNvPicPr>
          <a:picLocks noChangeAspect="1"/>
        </xdr:cNvPicPr>
      </xdr:nvPicPr>
      <xdr:blipFill>
        <a:blip r:embed="rId34"/>
        <a:srcRect l="8657" t="24778" r="57587" b="24861"/>
        <a:stretch/>
      </xdr:blipFill>
      <xdr:spPr bwMode="auto">
        <a:xfrm>
          <a:off x="6648791" y="35130437"/>
          <a:ext cx="828335" cy="1616074"/>
        </a:xfrm>
        <a:prstGeom prst="rect">
          <a:avLst/>
        </a:prstGeom>
      </xdr:spPr>
    </xdr:pic>
    <xdr:clientData/>
  </xdr:twoCellAnchor>
  <xdr:twoCellAnchor editAs="twoCell">
    <xdr:from>
      <xdr:col>7</xdr:col>
      <xdr:colOff>67468</xdr:colOff>
      <xdr:row>57</xdr:row>
      <xdr:rowOff>281779</xdr:rowOff>
    </xdr:from>
    <xdr:to>
      <xdr:col>11</xdr:col>
      <xdr:colOff>400843</xdr:colOff>
      <xdr:row>64</xdr:row>
      <xdr:rowOff>281779</xdr:rowOff>
    </xdr:to>
    <xdr:grpSp>
      <xdr:nvGrpSpPr>
        <xdr:cNvPr id="0" name=""/>
        <xdr:cNvGrpSpPr/>
      </xdr:nvGrpSpPr>
      <xdr:grpSpPr bwMode="auto">
        <a:xfrm>
          <a:off x="5984874" y="18355467"/>
          <a:ext cx="3024187" cy="3333750"/>
          <a:chOff x="5391965" y="10373747"/>
          <a:chExt cx="2463065" cy="2887187"/>
        </a:xfrm>
      </xdr:grpSpPr>
      <xdr:pic>
        <xdr:nvPicPr>
          <xdr:cNvPr id="76" name="Рисунок 75"/>
          <xdr:cNvPicPr>
            <a:picLocks noChangeAspect="1"/>
          </xdr:cNvPicPr>
        </xdr:nvPicPr>
        <xdr:blipFill>
          <a:blip r:embed="rId35"/>
          <a:srcRect l="8862" t="5090" r="7652" b="5540"/>
          <a:stretch/>
        </xdr:blipFill>
        <xdr:spPr bwMode="auto">
          <a:xfrm>
            <a:off x="6246379" y="10374685"/>
            <a:ext cx="723027" cy="1417778"/>
          </a:xfrm>
          <a:prstGeom prst="rect">
            <a:avLst/>
          </a:prstGeom>
        </xdr:spPr>
      </xdr:pic>
      <xdr:pic>
        <xdr:nvPicPr>
          <xdr:cNvPr id="84" name="Рисунок 83"/>
          <xdr:cNvPicPr>
            <a:picLocks noChangeAspect="1"/>
          </xdr:cNvPicPr>
        </xdr:nvPicPr>
        <xdr:blipFill>
          <a:blip r:embed="rId36"/>
          <a:srcRect l="9445" t="5662" r="8468" b="5221"/>
          <a:stretch/>
        </xdr:blipFill>
        <xdr:spPr bwMode="auto">
          <a:xfrm>
            <a:off x="5400675" y="10387735"/>
            <a:ext cx="710909" cy="1413739"/>
          </a:xfrm>
          <a:prstGeom prst="rect">
            <a:avLst/>
          </a:prstGeom>
        </xdr:spPr>
      </xdr:pic>
      <xdr:pic>
        <xdr:nvPicPr>
          <xdr:cNvPr id="85" name="Рисунок 84"/>
          <xdr:cNvPicPr>
            <a:picLocks noChangeAspect="1"/>
          </xdr:cNvPicPr>
        </xdr:nvPicPr>
        <xdr:blipFill>
          <a:blip r:embed="rId37"/>
          <a:srcRect l="10147" t="5026" r="6831" b="6111"/>
          <a:stretch/>
        </xdr:blipFill>
        <xdr:spPr bwMode="auto">
          <a:xfrm>
            <a:off x="5391965" y="11815186"/>
            <a:ext cx="718987" cy="1409700"/>
          </a:xfrm>
          <a:prstGeom prst="rect">
            <a:avLst/>
          </a:prstGeom>
        </xdr:spPr>
      </xdr:pic>
      <xdr:pic>
        <xdr:nvPicPr>
          <xdr:cNvPr id="86" name="Рисунок 85"/>
          <xdr:cNvPicPr>
            <a:picLocks noChangeAspect="1"/>
          </xdr:cNvPicPr>
        </xdr:nvPicPr>
        <xdr:blipFill>
          <a:blip r:embed="rId38"/>
          <a:srcRect l="8865" t="5600" r="8581" b="5793"/>
          <a:stretch/>
        </xdr:blipFill>
        <xdr:spPr bwMode="auto">
          <a:xfrm>
            <a:off x="6258543" y="11846772"/>
            <a:ext cx="714948" cy="1405661"/>
          </a:xfrm>
          <a:prstGeom prst="rect">
            <a:avLst/>
          </a:prstGeom>
        </xdr:spPr>
      </xdr:pic>
      <xdr:pic>
        <xdr:nvPicPr>
          <xdr:cNvPr id="87" name="Рисунок 86"/>
          <xdr:cNvPicPr>
            <a:picLocks noChangeAspect="1"/>
          </xdr:cNvPicPr>
        </xdr:nvPicPr>
        <xdr:blipFill>
          <a:blip r:embed="rId39"/>
          <a:srcRect l="9218" t="5283" r="7296" b="5855"/>
          <a:stretch/>
        </xdr:blipFill>
        <xdr:spPr bwMode="auto">
          <a:xfrm>
            <a:off x="7132004" y="10373747"/>
            <a:ext cx="723026" cy="1409699"/>
          </a:xfrm>
          <a:prstGeom prst="rect">
            <a:avLst/>
          </a:prstGeom>
        </xdr:spPr>
      </xdr:pic>
      <xdr:pic>
        <xdr:nvPicPr>
          <xdr:cNvPr id="88" name="Рисунок 87"/>
          <xdr:cNvPicPr>
            <a:picLocks noChangeAspect="1"/>
          </xdr:cNvPicPr>
        </xdr:nvPicPr>
        <xdr:blipFill>
          <a:blip r:embed="rId40"/>
          <a:srcRect l="7936" t="4838" r="6245" b="5790"/>
          <a:stretch/>
        </xdr:blipFill>
        <xdr:spPr bwMode="auto">
          <a:xfrm>
            <a:off x="7103029" y="11843155"/>
            <a:ext cx="743223" cy="1417779"/>
          </a:xfrm>
          <a:prstGeom prst="rect">
            <a:avLst/>
          </a:prstGeom>
        </xdr:spPr>
      </xdr:pic>
    </xdr:grpSp>
    <xdr:clientData/>
  </xdr:twoCellAnchor>
  <xdr:twoCellAnchor editAs="oneCell">
    <xdr:from>
      <xdr:col>8</xdr:col>
      <xdr:colOff>130967</xdr:colOff>
      <xdr:row>87</xdr:row>
      <xdr:rowOff>142872</xdr:rowOff>
    </xdr:from>
    <xdr:to>
      <xdr:col>9</xdr:col>
      <xdr:colOff>535782</xdr:colOff>
      <xdr:row>93</xdr:row>
      <xdr:rowOff>23811</xdr:rowOff>
    </xdr:to>
    <xdr:pic>
      <xdr:nvPicPr>
        <xdr:cNvPr id="89" name="Рисунок 88"/>
        <xdr:cNvPicPr>
          <a:picLocks noChangeAspect="1"/>
        </xdr:cNvPicPr>
      </xdr:nvPicPr>
      <xdr:blipFill>
        <a:blip r:embed="rId41"/>
        <a:srcRect l="61607" t="11699" r="25730" b="48601"/>
        <a:stretch/>
      </xdr:blipFill>
      <xdr:spPr bwMode="auto">
        <a:xfrm>
          <a:off x="6917530" y="28336873"/>
          <a:ext cx="1012033" cy="1893094"/>
        </a:xfrm>
        <a:prstGeom prst="rect">
          <a:avLst/>
        </a:prstGeom>
      </xdr:spPr>
    </xdr:pic>
    <xdr:clientData/>
  </xdr:twoCellAnchor>
  <xdr:twoCellAnchor editAs="twoCell">
    <xdr:from>
      <xdr:col>7</xdr:col>
      <xdr:colOff>611263</xdr:colOff>
      <xdr:row>69</xdr:row>
      <xdr:rowOff>67729</xdr:rowOff>
    </xdr:from>
    <xdr:to>
      <xdr:col>9</xdr:col>
      <xdr:colOff>333667</xdr:colOff>
      <xdr:row>75</xdr:row>
      <xdr:rowOff>226211</xdr:rowOff>
    </xdr:to>
    <xdr:pic>
      <xdr:nvPicPr>
        <xdr:cNvPr id="96" name="Рисунок 95" descr="Престиж Милан.jpg"/>
        <xdr:cNvPicPr>
          <a:picLocks noChangeAspect="1"/>
        </xdr:cNvPicPr>
      </xdr:nvPicPr>
      <xdr:blipFill>
        <a:blip r:embed="rId42"/>
        <a:srcRect l="53333" t="11825" r="10144" b="30831"/>
        <a:stretch/>
      </xdr:blipFill>
      <xdr:spPr bwMode="auto">
        <a:xfrm>
          <a:off x="6528668" y="22665793"/>
          <a:ext cx="1198779" cy="1968236"/>
        </a:xfrm>
        <a:prstGeom prst="rect">
          <a:avLst/>
        </a:prstGeom>
      </xdr:spPr>
    </xdr:pic>
    <xdr:clientData/>
  </xdr:twoCellAnchor>
  <xdr:twoCellAnchor editAs="twoCell">
    <xdr:from>
      <xdr:col>7</xdr:col>
      <xdr:colOff>445294</xdr:colOff>
      <xdr:row>75</xdr:row>
      <xdr:rowOff>226208</xdr:rowOff>
    </xdr:from>
    <xdr:to>
      <xdr:col>10</xdr:col>
      <xdr:colOff>392908</xdr:colOff>
      <xdr:row>81</xdr:row>
      <xdr:rowOff>0</xdr:rowOff>
    </xdr:to>
    <xdr:grpSp>
      <xdr:nvGrpSpPr>
        <xdr:cNvPr id="0" name=""/>
        <xdr:cNvGrpSpPr/>
      </xdr:nvGrpSpPr>
      <xdr:grpSpPr bwMode="auto">
        <a:xfrm>
          <a:off x="6362700" y="24634021"/>
          <a:ext cx="2031208" cy="1750229"/>
          <a:chOff x="5402785" y="19255606"/>
          <a:chExt cx="1630776" cy="1641064"/>
        </a:xfrm>
      </xdr:grpSpPr>
      <xdr:pic>
        <xdr:nvPicPr>
          <xdr:cNvPr id="98" name="Рисунок 97" descr="Престиж Богема.jpg"/>
          <xdr:cNvPicPr>
            <a:picLocks noChangeAspect="1"/>
          </xdr:cNvPicPr>
        </xdr:nvPicPr>
        <xdr:blipFill>
          <a:blip r:embed="rId43"/>
          <a:srcRect l="49551" t="11899" r="12789" b="31037"/>
          <a:stretch/>
        </xdr:blipFill>
        <xdr:spPr bwMode="auto">
          <a:xfrm>
            <a:off x="6197932" y="19255606"/>
            <a:ext cx="835629" cy="1641064"/>
          </a:xfrm>
          <a:prstGeom prst="rect">
            <a:avLst/>
          </a:prstGeom>
        </xdr:spPr>
      </xdr:pic>
      <xdr:pic>
        <xdr:nvPicPr>
          <xdr:cNvPr id="99" name="Рисунок 98" descr="Престиж Турин.jpg"/>
          <xdr:cNvPicPr>
            <a:picLocks noChangeAspect="1"/>
          </xdr:cNvPicPr>
        </xdr:nvPicPr>
        <xdr:blipFill>
          <a:blip r:embed="rId44"/>
          <a:srcRect l="53174" t="13384" r="9482" b="31043"/>
          <a:stretch/>
        </xdr:blipFill>
        <xdr:spPr bwMode="auto">
          <a:xfrm>
            <a:off x="5402785" y="19269075"/>
            <a:ext cx="783866" cy="1617644"/>
          </a:xfrm>
          <a:prstGeom prst="rect">
            <a:avLst/>
          </a:prstGeom>
        </xdr:spPr>
      </xdr:pic>
    </xdr:grpSp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m="http://schemas.openxmlformats.org/officeDocument/2006/math" xmlns:w="http://schemas.openxmlformats.org/wordprocessingml/2006/main">
  <xdr:oneCellAnchor>
    <xdr:from>
      <xdr:col>0</xdr:col>
      <xdr:colOff>0</xdr:colOff>
      <xdr:row>148</xdr:row>
      <xdr:rowOff>0</xdr:rowOff>
    </xdr:from>
    <xdr:ext cx="218439" cy="3320"/>
    <xdr:pic>
      <xdr:nvPicPr>
        <xdr:cNvPr id="2" name="Рисунок 1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4366199"/>
          <a:ext cx="218439" cy="3321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148</xdr:row>
      <xdr:rowOff>0</xdr:rowOff>
    </xdr:from>
    <xdr:ext cx="218439" cy="3320"/>
    <xdr:pic>
      <xdr:nvPicPr>
        <xdr:cNvPr id="3" name="Рисунок 2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4366199"/>
          <a:ext cx="218439" cy="3321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148</xdr:row>
      <xdr:rowOff>0</xdr:rowOff>
    </xdr:from>
    <xdr:ext cx="218439" cy="3320"/>
    <xdr:pic>
      <xdr:nvPicPr>
        <xdr:cNvPr id="4" name="Рисунок 3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4366199"/>
          <a:ext cx="218439" cy="3321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148</xdr:row>
      <xdr:rowOff>0</xdr:rowOff>
    </xdr:from>
    <xdr:ext cx="218439" cy="3320"/>
    <xdr:pic>
      <xdr:nvPicPr>
        <xdr:cNvPr id="5" name="Рисунок 4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4366199"/>
          <a:ext cx="218439" cy="3321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148</xdr:row>
      <xdr:rowOff>0</xdr:rowOff>
    </xdr:from>
    <xdr:ext cx="218439" cy="3320"/>
    <xdr:pic>
      <xdr:nvPicPr>
        <xdr:cNvPr id="6" name="Рисунок 5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4366199"/>
          <a:ext cx="218439" cy="3321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148</xdr:row>
      <xdr:rowOff>0</xdr:rowOff>
    </xdr:from>
    <xdr:ext cx="218439" cy="3320"/>
    <xdr:pic>
      <xdr:nvPicPr>
        <xdr:cNvPr id="7" name="Рисунок 6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4366199"/>
          <a:ext cx="218439" cy="3321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148</xdr:row>
      <xdr:rowOff>0</xdr:rowOff>
    </xdr:from>
    <xdr:ext cx="218439" cy="3320"/>
    <xdr:pic>
      <xdr:nvPicPr>
        <xdr:cNvPr id="8" name="Рисунок 7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4366199"/>
          <a:ext cx="218439" cy="3321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148</xdr:row>
      <xdr:rowOff>0</xdr:rowOff>
    </xdr:from>
    <xdr:ext cx="218439" cy="3320"/>
    <xdr:pic>
      <xdr:nvPicPr>
        <xdr:cNvPr id="9" name="Рисунок 8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4366199"/>
          <a:ext cx="218439" cy="3321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148</xdr:row>
      <xdr:rowOff>0</xdr:rowOff>
    </xdr:from>
    <xdr:ext cx="218439" cy="3320"/>
    <xdr:pic>
      <xdr:nvPicPr>
        <xdr:cNvPr id="10" name="Рисунок 9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4366199"/>
          <a:ext cx="218439" cy="3321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148</xdr:row>
      <xdr:rowOff>0</xdr:rowOff>
    </xdr:from>
    <xdr:ext cx="218439" cy="3320"/>
    <xdr:pic>
      <xdr:nvPicPr>
        <xdr:cNvPr id="11" name="Рисунок 10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4366199"/>
          <a:ext cx="218439" cy="3321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148</xdr:row>
      <xdr:rowOff>0</xdr:rowOff>
    </xdr:from>
    <xdr:ext cx="218439" cy="3320"/>
    <xdr:pic>
      <xdr:nvPicPr>
        <xdr:cNvPr id="12" name="Рисунок 11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4366199"/>
          <a:ext cx="218439" cy="3321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148</xdr:row>
      <xdr:rowOff>0</xdr:rowOff>
    </xdr:from>
    <xdr:ext cx="218439" cy="3320"/>
    <xdr:pic>
      <xdr:nvPicPr>
        <xdr:cNvPr id="13" name="Рисунок 12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4366199"/>
          <a:ext cx="218439" cy="3321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148</xdr:row>
      <xdr:rowOff>0</xdr:rowOff>
    </xdr:from>
    <xdr:ext cx="218439" cy="3320"/>
    <xdr:pic>
      <xdr:nvPicPr>
        <xdr:cNvPr id="14" name="Рисунок 13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4366199"/>
          <a:ext cx="218439" cy="3321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148</xdr:row>
      <xdr:rowOff>0</xdr:rowOff>
    </xdr:from>
    <xdr:ext cx="218439" cy="3320"/>
    <xdr:pic>
      <xdr:nvPicPr>
        <xdr:cNvPr id="15" name="Рисунок 14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4366199"/>
          <a:ext cx="218439" cy="3321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148</xdr:row>
      <xdr:rowOff>0</xdr:rowOff>
    </xdr:from>
    <xdr:ext cx="218439" cy="3320"/>
    <xdr:pic>
      <xdr:nvPicPr>
        <xdr:cNvPr id="16" name="Рисунок 15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4366199"/>
          <a:ext cx="218439" cy="3321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148</xdr:row>
      <xdr:rowOff>0</xdr:rowOff>
    </xdr:from>
    <xdr:ext cx="218439" cy="3320"/>
    <xdr:pic>
      <xdr:nvPicPr>
        <xdr:cNvPr id="17" name="Рисунок 16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4366199"/>
          <a:ext cx="218439" cy="3321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148</xdr:row>
      <xdr:rowOff>0</xdr:rowOff>
    </xdr:from>
    <xdr:ext cx="218439" cy="3320"/>
    <xdr:pic>
      <xdr:nvPicPr>
        <xdr:cNvPr id="18" name="Рисунок 17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4366199"/>
          <a:ext cx="218439" cy="3321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148</xdr:row>
      <xdr:rowOff>0</xdr:rowOff>
    </xdr:from>
    <xdr:ext cx="218439" cy="3320"/>
    <xdr:pic>
      <xdr:nvPicPr>
        <xdr:cNvPr id="19" name="Рисунок 18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4366199"/>
          <a:ext cx="218439" cy="3321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148</xdr:row>
      <xdr:rowOff>0</xdr:rowOff>
    </xdr:from>
    <xdr:ext cx="218439" cy="3320"/>
    <xdr:pic>
      <xdr:nvPicPr>
        <xdr:cNvPr id="20" name="Рисунок 19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4366199"/>
          <a:ext cx="218439" cy="3321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148</xdr:row>
      <xdr:rowOff>0</xdr:rowOff>
    </xdr:from>
    <xdr:ext cx="218439" cy="3320"/>
    <xdr:pic>
      <xdr:nvPicPr>
        <xdr:cNvPr id="21" name="Рисунок 20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4366199"/>
          <a:ext cx="218439" cy="3321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148</xdr:row>
      <xdr:rowOff>0</xdr:rowOff>
    </xdr:from>
    <xdr:ext cx="218439" cy="3320"/>
    <xdr:pic>
      <xdr:nvPicPr>
        <xdr:cNvPr id="22" name="Рисунок 21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4366199"/>
          <a:ext cx="218439" cy="3321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148</xdr:row>
      <xdr:rowOff>0</xdr:rowOff>
    </xdr:from>
    <xdr:ext cx="218439" cy="3320"/>
    <xdr:pic>
      <xdr:nvPicPr>
        <xdr:cNvPr id="23" name="Рисунок 22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4366199"/>
          <a:ext cx="218439" cy="3321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148</xdr:row>
      <xdr:rowOff>0</xdr:rowOff>
    </xdr:from>
    <xdr:ext cx="218439" cy="3320"/>
    <xdr:pic>
      <xdr:nvPicPr>
        <xdr:cNvPr id="24" name="Рисунок 23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4366199"/>
          <a:ext cx="218439" cy="3321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148</xdr:row>
      <xdr:rowOff>0</xdr:rowOff>
    </xdr:from>
    <xdr:ext cx="218439" cy="3320"/>
    <xdr:pic>
      <xdr:nvPicPr>
        <xdr:cNvPr id="25" name="Рисунок 24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4366199"/>
          <a:ext cx="218439" cy="3321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148</xdr:row>
      <xdr:rowOff>0</xdr:rowOff>
    </xdr:from>
    <xdr:ext cx="218439" cy="3320"/>
    <xdr:pic>
      <xdr:nvPicPr>
        <xdr:cNvPr id="26" name="Рисунок 25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4366199"/>
          <a:ext cx="218439" cy="3321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148</xdr:row>
      <xdr:rowOff>0</xdr:rowOff>
    </xdr:from>
    <xdr:ext cx="218439" cy="3320"/>
    <xdr:pic>
      <xdr:nvPicPr>
        <xdr:cNvPr id="27" name="Рисунок 26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4366199"/>
          <a:ext cx="218439" cy="3321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148</xdr:row>
      <xdr:rowOff>0</xdr:rowOff>
    </xdr:from>
    <xdr:ext cx="218439" cy="3320"/>
    <xdr:pic>
      <xdr:nvPicPr>
        <xdr:cNvPr id="28" name="Рисунок 27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4366199"/>
          <a:ext cx="218439" cy="3321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148</xdr:row>
      <xdr:rowOff>0</xdr:rowOff>
    </xdr:from>
    <xdr:ext cx="218439" cy="3320"/>
    <xdr:pic>
      <xdr:nvPicPr>
        <xdr:cNvPr id="29" name="Рисунок 28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4366199"/>
          <a:ext cx="218439" cy="3321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148</xdr:row>
      <xdr:rowOff>0</xdr:rowOff>
    </xdr:from>
    <xdr:ext cx="218439" cy="3320"/>
    <xdr:pic>
      <xdr:nvPicPr>
        <xdr:cNvPr id="30" name="Рисунок 29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4366199"/>
          <a:ext cx="218439" cy="3321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148</xdr:row>
      <xdr:rowOff>0</xdr:rowOff>
    </xdr:from>
    <xdr:ext cx="218439" cy="3320"/>
    <xdr:pic>
      <xdr:nvPicPr>
        <xdr:cNvPr id="31" name="Рисунок 30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4366199"/>
          <a:ext cx="218439" cy="3321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148</xdr:row>
      <xdr:rowOff>0</xdr:rowOff>
    </xdr:from>
    <xdr:ext cx="218439" cy="3320"/>
    <xdr:pic>
      <xdr:nvPicPr>
        <xdr:cNvPr id="32" name="Рисунок 31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4366199"/>
          <a:ext cx="218439" cy="3321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148</xdr:row>
      <xdr:rowOff>0</xdr:rowOff>
    </xdr:from>
    <xdr:ext cx="218439" cy="3320"/>
    <xdr:pic>
      <xdr:nvPicPr>
        <xdr:cNvPr id="33" name="Рисунок 32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4366199"/>
          <a:ext cx="218439" cy="3321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148</xdr:row>
      <xdr:rowOff>0</xdr:rowOff>
    </xdr:from>
    <xdr:ext cx="218439" cy="3320"/>
    <xdr:pic>
      <xdr:nvPicPr>
        <xdr:cNvPr id="34" name="Рисунок 33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4366199"/>
          <a:ext cx="218439" cy="3321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148</xdr:row>
      <xdr:rowOff>0</xdr:rowOff>
    </xdr:from>
    <xdr:ext cx="218439" cy="3320"/>
    <xdr:pic>
      <xdr:nvPicPr>
        <xdr:cNvPr id="35" name="Рисунок 34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4366199"/>
          <a:ext cx="218439" cy="3321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39" cy="3320"/>
    <xdr:pic>
      <xdr:nvPicPr>
        <xdr:cNvPr id="36" name="Рисунок 35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9496424" y="33661349"/>
          <a:ext cx="218439" cy="3321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39" cy="3320"/>
    <xdr:pic>
      <xdr:nvPicPr>
        <xdr:cNvPr id="37" name="Рисунок 36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9496424" y="33661349"/>
          <a:ext cx="218439" cy="3321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39" cy="3320"/>
    <xdr:pic>
      <xdr:nvPicPr>
        <xdr:cNvPr id="38" name="Рисунок 37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9496424" y="33661349"/>
          <a:ext cx="218439" cy="3321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39" cy="3320"/>
    <xdr:pic>
      <xdr:nvPicPr>
        <xdr:cNvPr id="39" name="Рисунок 38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9496424" y="33661349"/>
          <a:ext cx="218439" cy="3321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39" cy="3320"/>
    <xdr:pic>
      <xdr:nvPicPr>
        <xdr:cNvPr id="40" name="Рисунок 39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9496424" y="33661349"/>
          <a:ext cx="218439" cy="3321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39" cy="3320"/>
    <xdr:pic>
      <xdr:nvPicPr>
        <xdr:cNvPr id="41" name="Рисунок 40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9496424" y="33661349"/>
          <a:ext cx="218439" cy="3321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39" cy="3320"/>
    <xdr:pic>
      <xdr:nvPicPr>
        <xdr:cNvPr id="42" name="Рисунок 41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9496424" y="33661349"/>
          <a:ext cx="218439" cy="3321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39" cy="3320"/>
    <xdr:pic>
      <xdr:nvPicPr>
        <xdr:cNvPr id="43" name="Рисунок 42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9496424" y="33661349"/>
          <a:ext cx="218439" cy="3321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39" cy="3320"/>
    <xdr:pic>
      <xdr:nvPicPr>
        <xdr:cNvPr id="44" name="Рисунок 43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9496424" y="33661349"/>
          <a:ext cx="218439" cy="3321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39" cy="3320"/>
    <xdr:pic>
      <xdr:nvPicPr>
        <xdr:cNvPr id="45" name="Рисунок 44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9496424" y="33661349"/>
          <a:ext cx="218439" cy="3321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39" cy="3320"/>
    <xdr:pic>
      <xdr:nvPicPr>
        <xdr:cNvPr id="46" name="Рисунок 45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9496424" y="33661349"/>
          <a:ext cx="218439" cy="3321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39" cy="3320"/>
    <xdr:pic>
      <xdr:nvPicPr>
        <xdr:cNvPr id="47" name="Рисунок 46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9496424" y="33661349"/>
          <a:ext cx="218439" cy="3321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39" cy="3320"/>
    <xdr:pic>
      <xdr:nvPicPr>
        <xdr:cNvPr id="48" name="Рисунок 47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9496424" y="33661349"/>
          <a:ext cx="218439" cy="3321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39" cy="3320"/>
    <xdr:pic>
      <xdr:nvPicPr>
        <xdr:cNvPr id="49" name="Рисунок 48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9496424" y="33661349"/>
          <a:ext cx="218439" cy="3321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39" cy="3320"/>
    <xdr:pic>
      <xdr:nvPicPr>
        <xdr:cNvPr id="50" name="Рисунок 49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9496424" y="33661349"/>
          <a:ext cx="218439" cy="3321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39" cy="3320"/>
    <xdr:pic>
      <xdr:nvPicPr>
        <xdr:cNvPr id="51" name="Рисунок 50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9496424" y="33661349"/>
          <a:ext cx="218439" cy="3321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39" cy="3320"/>
    <xdr:pic>
      <xdr:nvPicPr>
        <xdr:cNvPr id="52" name="Рисунок 51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9496424" y="33661349"/>
          <a:ext cx="218439" cy="3321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39" cy="3320"/>
    <xdr:pic>
      <xdr:nvPicPr>
        <xdr:cNvPr id="53" name="Рисунок 52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9496424" y="33661349"/>
          <a:ext cx="218439" cy="3321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39" cy="3320"/>
    <xdr:pic>
      <xdr:nvPicPr>
        <xdr:cNvPr id="54" name="Рисунок 53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9496424" y="33661349"/>
          <a:ext cx="218439" cy="3321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39" cy="3320"/>
    <xdr:pic>
      <xdr:nvPicPr>
        <xdr:cNvPr id="55" name="Рисунок 54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9496424" y="33661349"/>
          <a:ext cx="218439" cy="3321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39" cy="3320"/>
    <xdr:pic>
      <xdr:nvPicPr>
        <xdr:cNvPr id="56" name="Рисунок 55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9496424" y="33661349"/>
          <a:ext cx="218439" cy="3321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39" cy="3320"/>
    <xdr:pic>
      <xdr:nvPicPr>
        <xdr:cNvPr id="57" name="Рисунок 56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9496424" y="33661349"/>
          <a:ext cx="218439" cy="3321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39" cy="3320"/>
    <xdr:pic>
      <xdr:nvPicPr>
        <xdr:cNvPr id="58" name="Рисунок 57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9496424" y="33661349"/>
          <a:ext cx="218439" cy="3321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39" cy="3320"/>
    <xdr:pic>
      <xdr:nvPicPr>
        <xdr:cNvPr id="59" name="Рисунок 58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9496424" y="33661349"/>
          <a:ext cx="218439" cy="3321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39" cy="3320"/>
    <xdr:pic>
      <xdr:nvPicPr>
        <xdr:cNvPr id="60" name="Рисунок 59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9496424" y="33661349"/>
          <a:ext cx="218439" cy="3321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39" cy="3320"/>
    <xdr:pic>
      <xdr:nvPicPr>
        <xdr:cNvPr id="61" name="Рисунок 60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9496424" y="33661349"/>
          <a:ext cx="218439" cy="3321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39" cy="3320"/>
    <xdr:pic>
      <xdr:nvPicPr>
        <xdr:cNvPr id="62" name="Рисунок 61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9496424" y="33661349"/>
          <a:ext cx="218439" cy="3321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39" cy="3320"/>
    <xdr:pic>
      <xdr:nvPicPr>
        <xdr:cNvPr id="63" name="Рисунок 62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9496424" y="33661349"/>
          <a:ext cx="218439" cy="3321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39" cy="3320"/>
    <xdr:pic>
      <xdr:nvPicPr>
        <xdr:cNvPr id="64" name="Рисунок 63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9496424" y="33661349"/>
          <a:ext cx="218439" cy="3321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39" cy="3320"/>
    <xdr:pic>
      <xdr:nvPicPr>
        <xdr:cNvPr id="65" name="Рисунок 64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9496424" y="33661349"/>
          <a:ext cx="218439" cy="3321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39" cy="3320"/>
    <xdr:pic>
      <xdr:nvPicPr>
        <xdr:cNvPr id="66" name="Рисунок 65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9496424" y="33661349"/>
          <a:ext cx="218439" cy="3321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39" cy="3320"/>
    <xdr:pic>
      <xdr:nvPicPr>
        <xdr:cNvPr id="67" name="Рисунок 66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9496424" y="33661349"/>
          <a:ext cx="218439" cy="3321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39" cy="3320"/>
    <xdr:pic>
      <xdr:nvPicPr>
        <xdr:cNvPr id="68" name="Рисунок 67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9496424" y="33661349"/>
          <a:ext cx="218439" cy="3321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39" cy="3320"/>
    <xdr:pic>
      <xdr:nvPicPr>
        <xdr:cNvPr id="69" name="Рисунок 68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9496424" y="33661349"/>
          <a:ext cx="218439" cy="3321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39" cy="3320"/>
    <xdr:pic>
      <xdr:nvPicPr>
        <xdr:cNvPr id="70" name="Рисунок 69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9496424" y="27879674"/>
          <a:ext cx="218439" cy="3321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39" cy="3320"/>
    <xdr:pic>
      <xdr:nvPicPr>
        <xdr:cNvPr id="71" name="Рисунок 70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9496424" y="27879674"/>
          <a:ext cx="218439" cy="3321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39" cy="3320"/>
    <xdr:pic>
      <xdr:nvPicPr>
        <xdr:cNvPr id="72" name="Рисунок 71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9496424" y="27879674"/>
          <a:ext cx="218439" cy="3321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39" cy="3320"/>
    <xdr:pic>
      <xdr:nvPicPr>
        <xdr:cNvPr id="73" name="Рисунок 72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9496424" y="27879674"/>
          <a:ext cx="218439" cy="3321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39" cy="3320"/>
    <xdr:pic>
      <xdr:nvPicPr>
        <xdr:cNvPr id="74" name="Рисунок 73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9496424" y="27879674"/>
          <a:ext cx="218439" cy="3321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39" cy="3320"/>
    <xdr:pic>
      <xdr:nvPicPr>
        <xdr:cNvPr id="75" name="Рисунок 74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9496424" y="27879674"/>
          <a:ext cx="218439" cy="3321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39" cy="3320"/>
    <xdr:pic>
      <xdr:nvPicPr>
        <xdr:cNvPr id="76" name="Рисунок 75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9496424" y="27879674"/>
          <a:ext cx="218439" cy="3321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39" cy="3320"/>
    <xdr:pic>
      <xdr:nvPicPr>
        <xdr:cNvPr id="77" name="Рисунок 76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9496424" y="27879674"/>
          <a:ext cx="218439" cy="3321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39" cy="3320"/>
    <xdr:pic>
      <xdr:nvPicPr>
        <xdr:cNvPr id="78" name="Рисунок 77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9496424" y="27879674"/>
          <a:ext cx="218439" cy="3321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39" cy="3320"/>
    <xdr:pic>
      <xdr:nvPicPr>
        <xdr:cNvPr id="79" name="Рисунок 78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9496424" y="27879674"/>
          <a:ext cx="218439" cy="3321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39" cy="3320"/>
    <xdr:pic>
      <xdr:nvPicPr>
        <xdr:cNvPr id="80" name="Рисунок 79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9496424" y="27879674"/>
          <a:ext cx="218439" cy="3321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39" cy="3320"/>
    <xdr:pic>
      <xdr:nvPicPr>
        <xdr:cNvPr id="81" name="Рисунок 80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9496424" y="27879674"/>
          <a:ext cx="218439" cy="3321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39" cy="3320"/>
    <xdr:pic>
      <xdr:nvPicPr>
        <xdr:cNvPr id="82" name="Рисунок 81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9496424" y="27879674"/>
          <a:ext cx="218439" cy="3321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39" cy="3320"/>
    <xdr:pic>
      <xdr:nvPicPr>
        <xdr:cNvPr id="83" name="Рисунок 82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9496424" y="27879674"/>
          <a:ext cx="218439" cy="3321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39" cy="3320"/>
    <xdr:pic>
      <xdr:nvPicPr>
        <xdr:cNvPr id="84" name="Рисунок 83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9496424" y="27879674"/>
          <a:ext cx="218439" cy="3321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39" cy="3320"/>
    <xdr:pic>
      <xdr:nvPicPr>
        <xdr:cNvPr id="85" name="Рисунок 84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9496424" y="27879674"/>
          <a:ext cx="218439" cy="3321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39" cy="3320"/>
    <xdr:pic>
      <xdr:nvPicPr>
        <xdr:cNvPr id="86" name="Рисунок 85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9496424" y="27879674"/>
          <a:ext cx="218439" cy="3321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39" cy="3320"/>
    <xdr:pic>
      <xdr:nvPicPr>
        <xdr:cNvPr id="87" name="Рисунок 86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9496424" y="27879674"/>
          <a:ext cx="218439" cy="3321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39" cy="3320"/>
    <xdr:pic>
      <xdr:nvPicPr>
        <xdr:cNvPr id="88" name="Рисунок 87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9496424" y="27879674"/>
          <a:ext cx="218439" cy="3321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39" cy="3320"/>
    <xdr:pic>
      <xdr:nvPicPr>
        <xdr:cNvPr id="89" name="Рисунок 88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9496424" y="27879674"/>
          <a:ext cx="218439" cy="3321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39" cy="3320"/>
    <xdr:pic>
      <xdr:nvPicPr>
        <xdr:cNvPr id="90" name="Рисунок 89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9496424" y="27879674"/>
          <a:ext cx="218439" cy="3321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39" cy="3320"/>
    <xdr:pic>
      <xdr:nvPicPr>
        <xdr:cNvPr id="91" name="Рисунок 90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9496424" y="27879674"/>
          <a:ext cx="218439" cy="3321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39" cy="3320"/>
    <xdr:pic>
      <xdr:nvPicPr>
        <xdr:cNvPr id="92" name="Рисунок 91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9496424" y="27879674"/>
          <a:ext cx="218439" cy="3321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39" cy="3320"/>
    <xdr:pic>
      <xdr:nvPicPr>
        <xdr:cNvPr id="93" name="Рисунок 92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9496424" y="27879674"/>
          <a:ext cx="218439" cy="3321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39" cy="3320"/>
    <xdr:pic>
      <xdr:nvPicPr>
        <xdr:cNvPr id="94" name="Рисунок 93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9496424" y="27879674"/>
          <a:ext cx="218439" cy="3321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39" cy="3320"/>
    <xdr:pic>
      <xdr:nvPicPr>
        <xdr:cNvPr id="95" name="Рисунок 94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9496424" y="27879674"/>
          <a:ext cx="218439" cy="3321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39" cy="3320"/>
    <xdr:pic>
      <xdr:nvPicPr>
        <xdr:cNvPr id="96" name="Рисунок 95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9496424" y="27879674"/>
          <a:ext cx="218439" cy="3321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39" cy="3320"/>
    <xdr:pic>
      <xdr:nvPicPr>
        <xdr:cNvPr id="97" name="Рисунок 96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9496424" y="27879674"/>
          <a:ext cx="218439" cy="3321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39" cy="3320"/>
    <xdr:pic>
      <xdr:nvPicPr>
        <xdr:cNvPr id="98" name="Рисунок 97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9496424" y="27879674"/>
          <a:ext cx="218439" cy="3321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39" cy="3320"/>
    <xdr:pic>
      <xdr:nvPicPr>
        <xdr:cNvPr id="99" name="Рисунок 98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9496424" y="27879674"/>
          <a:ext cx="218439" cy="3321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39" cy="3320"/>
    <xdr:pic>
      <xdr:nvPicPr>
        <xdr:cNvPr id="100" name="Рисунок 99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9496424" y="27879674"/>
          <a:ext cx="218439" cy="3321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39" cy="3320"/>
    <xdr:pic>
      <xdr:nvPicPr>
        <xdr:cNvPr id="101" name="Рисунок 100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9496424" y="27879674"/>
          <a:ext cx="218439" cy="3321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39" cy="3320"/>
    <xdr:pic>
      <xdr:nvPicPr>
        <xdr:cNvPr id="102" name="Рисунок 101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9496424" y="27879674"/>
          <a:ext cx="218439" cy="3321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39" cy="3320"/>
    <xdr:pic>
      <xdr:nvPicPr>
        <xdr:cNvPr id="103" name="Рисунок 102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9496424" y="27879674"/>
          <a:ext cx="218439" cy="3321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78</xdr:row>
      <xdr:rowOff>0</xdr:rowOff>
    </xdr:from>
    <xdr:ext cx="218439" cy="3320"/>
    <xdr:pic>
      <xdr:nvPicPr>
        <xdr:cNvPr id="104" name="Рисунок 103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9496424" y="15401924"/>
          <a:ext cx="218439" cy="3321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78</xdr:row>
      <xdr:rowOff>0</xdr:rowOff>
    </xdr:from>
    <xdr:ext cx="218439" cy="3320"/>
    <xdr:pic>
      <xdr:nvPicPr>
        <xdr:cNvPr id="105" name="Рисунок 104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9496424" y="15401924"/>
          <a:ext cx="218439" cy="3321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78</xdr:row>
      <xdr:rowOff>0</xdr:rowOff>
    </xdr:from>
    <xdr:ext cx="218439" cy="3320"/>
    <xdr:pic>
      <xdr:nvPicPr>
        <xdr:cNvPr id="106" name="Рисунок 105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9496424" y="15401924"/>
          <a:ext cx="218439" cy="3321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78</xdr:row>
      <xdr:rowOff>0</xdr:rowOff>
    </xdr:from>
    <xdr:ext cx="218439" cy="3320"/>
    <xdr:pic>
      <xdr:nvPicPr>
        <xdr:cNvPr id="107" name="Рисунок 106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9496424" y="15401924"/>
          <a:ext cx="218439" cy="3321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78</xdr:row>
      <xdr:rowOff>0</xdr:rowOff>
    </xdr:from>
    <xdr:ext cx="218439" cy="3320"/>
    <xdr:pic>
      <xdr:nvPicPr>
        <xdr:cNvPr id="108" name="Рисунок 107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9496424" y="15401924"/>
          <a:ext cx="218439" cy="3321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78</xdr:row>
      <xdr:rowOff>0</xdr:rowOff>
    </xdr:from>
    <xdr:ext cx="218439" cy="3320"/>
    <xdr:pic>
      <xdr:nvPicPr>
        <xdr:cNvPr id="109" name="Рисунок 108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9496424" y="15401924"/>
          <a:ext cx="218439" cy="3321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78</xdr:row>
      <xdr:rowOff>0</xdr:rowOff>
    </xdr:from>
    <xdr:ext cx="218439" cy="3320"/>
    <xdr:pic>
      <xdr:nvPicPr>
        <xdr:cNvPr id="110" name="Рисунок 109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9496424" y="15401924"/>
          <a:ext cx="218439" cy="3321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78</xdr:row>
      <xdr:rowOff>0</xdr:rowOff>
    </xdr:from>
    <xdr:ext cx="218439" cy="3320"/>
    <xdr:pic>
      <xdr:nvPicPr>
        <xdr:cNvPr id="111" name="Рисунок 110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9496424" y="15401924"/>
          <a:ext cx="218439" cy="3321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78</xdr:row>
      <xdr:rowOff>0</xdr:rowOff>
    </xdr:from>
    <xdr:ext cx="218439" cy="3320"/>
    <xdr:pic>
      <xdr:nvPicPr>
        <xdr:cNvPr id="112" name="Рисунок 111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9496424" y="15401924"/>
          <a:ext cx="218439" cy="3321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78</xdr:row>
      <xdr:rowOff>0</xdr:rowOff>
    </xdr:from>
    <xdr:ext cx="218439" cy="3320"/>
    <xdr:pic>
      <xdr:nvPicPr>
        <xdr:cNvPr id="113" name="Рисунок 112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9496424" y="15401924"/>
          <a:ext cx="218439" cy="3321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78</xdr:row>
      <xdr:rowOff>0</xdr:rowOff>
    </xdr:from>
    <xdr:ext cx="218439" cy="3320"/>
    <xdr:pic>
      <xdr:nvPicPr>
        <xdr:cNvPr id="114" name="Рисунок 113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9496424" y="15401924"/>
          <a:ext cx="218439" cy="3321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78</xdr:row>
      <xdr:rowOff>0</xdr:rowOff>
    </xdr:from>
    <xdr:ext cx="218439" cy="3320"/>
    <xdr:pic>
      <xdr:nvPicPr>
        <xdr:cNvPr id="115" name="Рисунок 114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9496424" y="15401924"/>
          <a:ext cx="218439" cy="3321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78</xdr:row>
      <xdr:rowOff>0</xdr:rowOff>
    </xdr:from>
    <xdr:ext cx="218439" cy="3320"/>
    <xdr:pic>
      <xdr:nvPicPr>
        <xdr:cNvPr id="116" name="Рисунок 115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9496424" y="15401924"/>
          <a:ext cx="218439" cy="3321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78</xdr:row>
      <xdr:rowOff>0</xdr:rowOff>
    </xdr:from>
    <xdr:ext cx="218439" cy="3320"/>
    <xdr:pic>
      <xdr:nvPicPr>
        <xdr:cNvPr id="117" name="Рисунок 116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9496424" y="15401924"/>
          <a:ext cx="218439" cy="3321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78</xdr:row>
      <xdr:rowOff>0</xdr:rowOff>
    </xdr:from>
    <xdr:ext cx="218439" cy="3320"/>
    <xdr:pic>
      <xdr:nvPicPr>
        <xdr:cNvPr id="118" name="Рисунок 117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9496424" y="15401924"/>
          <a:ext cx="218439" cy="3321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78</xdr:row>
      <xdr:rowOff>0</xdr:rowOff>
    </xdr:from>
    <xdr:ext cx="218439" cy="3320"/>
    <xdr:pic>
      <xdr:nvPicPr>
        <xdr:cNvPr id="119" name="Рисунок 118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9496424" y="15401924"/>
          <a:ext cx="218439" cy="3321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78</xdr:row>
      <xdr:rowOff>0</xdr:rowOff>
    </xdr:from>
    <xdr:ext cx="218439" cy="3320"/>
    <xdr:pic>
      <xdr:nvPicPr>
        <xdr:cNvPr id="120" name="Рисунок 119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9496424" y="15401924"/>
          <a:ext cx="218439" cy="3321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78</xdr:row>
      <xdr:rowOff>0</xdr:rowOff>
    </xdr:from>
    <xdr:ext cx="218439" cy="3320"/>
    <xdr:pic>
      <xdr:nvPicPr>
        <xdr:cNvPr id="121" name="Рисунок 120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9496424" y="15401924"/>
          <a:ext cx="218439" cy="3321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78</xdr:row>
      <xdr:rowOff>0</xdr:rowOff>
    </xdr:from>
    <xdr:ext cx="218439" cy="3320"/>
    <xdr:pic>
      <xdr:nvPicPr>
        <xdr:cNvPr id="122" name="Рисунок 121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9496424" y="15401924"/>
          <a:ext cx="218439" cy="3321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78</xdr:row>
      <xdr:rowOff>0</xdr:rowOff>
    </xdr:from>
    <xdr:ext cx="218439" cy="3320"/>
    <xdr:pic>
      <xdr:nvPicPr>
        <xdr:cNvPr id="123" name="Рисунок 122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9496424" y="15401924"/>
          <a:ext cx="218439" cy="3321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78</xdr:row>
      <xdr:rowOff>0</xdr:rowOff>
    </xdr:from>
    <xdr:ext cx="218439" cy="3320"/>
    <xdr:pic>
      <xdr:nvPicPr>
        <xdr:cNvPr id="124" name="Рисунок 123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9496424" y="15401924"/>
          <a:ext cx="218439" cy="3321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78</xdr:row>
      <xdr:rowOff>0</xdr:rowOff>
    </xdr:from>
    <xdr:ext cx="218439" cy="3320"/>
    <xdr:pic>
      <xdr:nvPicPr>
        <xdr:cNvPr id="125" name="Рисунок 124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9496424" y="15401924"/>
          <a:ext cx="218439" cy="3321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78</xdr:row>
      <xdr:rowOff>0</xdr:rowOff>
    </xdr:from>
    <xdr:ext cx="218439" cy="3320"/>
    <xdr:pic>
      <xdr:nvPicPr>
        <xdr:cNvPr id="126" name="Рисунок 125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9496424" y="15401924"/>
          <a:ext cx="218439" cy="3321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78</xdr:row>
      <xdr:rowOff>0</xdr:rowOff>
    </xdr:from>
    <xdr:ext cx="218439" cy="3320"/>
    <xdr:pic>
      <xdr:nvPicPr>
        <xdr:cNvPr id="127" name="Рисунок 126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9496424" y="15401924"/>
          <a:ext cx="218439" cy="3321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78</xdr:row>
      <xdr:rowOff>0</xdr:rowOff>
    </xdr:from>
    <xdr:ext cx="218439" cy="3320"/>
    <xdr:pic>
      <xdr:nvPicPr>
        <xdr:cNvPr id="128" name="Рисунок 127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9496424" y="15401924"/>
          <a:ext cx="218439" cy="3321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78</xdr:row>
      <xdr:rowOff>0</xdr:rowOff>
    </xdr:from>
    <xdr:ext cx="218439" cy="3320"/>
    <xdr:pic>
      <xdr:nvPicPr>
        <xdr:cNvPr id="129" name="Рисунок 128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9496424" y="15401924"/>
          <a:ext cx="218439" cy="3321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78</xdr:row>
      <xdr:rowOff>0</xdr:rowOff>
    </xdr:from>
    <xdr:ext cx="218439" cy="3320"/>
    <xdr:pic>
      <xdr:nvPicPr>
        <xdr:cNvPr id="130" name="Рисунок 129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9496424" y="15401924"/>
          <a:ext cx="218439" cy="3321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78</xdr:row>
      <xdr:rowOff>0</xdr:rowOff>
    </xdr:from>
    <xdr:ext cx="218439" cy="3320"/>
    <xdr:pic>
      <xdr:nvPicPr>
        <xdr:cNvPr id="131" name="Рисунок 130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9496424" y="15401924"/>
          <a:ext cx="218439" cy="3321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78</xdr:row>
      <xdr:rowOff>0</xdr:rowOff>
    </xdr:from>
    <xdr:ext cx="218439" cy="3320"/>
    <xdr:pic>
      <xdr:nvPicPr>
        <xdr:cNvPr id="132" name="Рисунок 131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9496424" y="15401924"/>
          <a:ext cx="218439" cy="3321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78</xdr:row>
      <xdr:rowOff>0</xdr:rowOff>
    </xdr:from>
    <xdr:ext cx="218439" cy="3320"/>
    <xdr:pic>
      <xdr:nvPicPr>
        <xdr:cNvPr id="133" name="Рисунок 132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9496424" y="15401924"/>
          <a:ext cx="218439" cy="3321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78</xdr:row>
      <xdr:rowOff>0</xdr:rowOff>
    </xdr:from>
    <xdr:ext cx="218439" cy="3320"/>
    <xdr:pic>
      <xdr:nvPicPr>
        <xdr:cNvPr id="134" name="Рисунок 133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9496424" y="15401924"/>
          <a:ext cx="218439" cy="3321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78</xdr:row>
      <xdr:rowOff>0</xdr:rowOff>
    </xdr:from>
    <xdr:ext cx="218439" cy="3320"/>
    <xdr:pic>
      <xdr:nvPicPr>
        <xdr:cNvPr id="135" name="Рисунок 134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9496424" y="15401924"/>
          <a:ext cx="218439" cy="3321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78</xdr:row>
      <xdr:rowOff>0</xdr:rowOff>
    </xdr:from>
    <xdr:ext cx="218439" cy="3320"/>
    <xdr:pic>
      <xdr:nvPicPr>
        <xdr:cNvPr id="136" name="Рисунок 135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9496424" y="15401924"/>
          <a:ext cx="218439" cy="3321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78</xdr:row>
      <xdr:rowOff>0</xdr:rowOff>
    </xdr:from>
    <xdr:ext cx="218439" cy="3320"/>
    <xdr:pic>
      <xdr:nvPicPr>
        <xdr:cNvPr id="137" name="Рисунок 136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9496424" y="15401924"/>
          <a:ext cx="218439" cy="3321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148</xdr:row>
      <xdr:rowOff>0</xdr:rowOff>
    </xdr:from>
    <xdr:ext cx="218439" cy="3320"/>
    <xdr:pic>
      <xdr:nvPicPr>
        <xdr:cNvPr id="138" name="Рисунок 137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3661349"/>
          <a:ext cx="218439" cy="3321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148</xdr:row>
      <xdr:rowOff>0</xdr:rowOff>
    </xdr:from>
    <xdr:ext cx="218439" cy="3320"/>
    <xdr:pic>
      <xdr:nvPicPr>
        <xdr:cNvPr id="139" name="Рисунок 138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3661349"/>
          <a:ext cx="218439" cy="3321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148</xdr:row>
      <xdr:rowOff>0</xdr:rowOff>
    </xdr:from>
    <xdr:ext cx="218439" cy="3320"/>
    <xdr:pic>
      <xdr:nvPicPr>
        <xdr:cNvPr id="140" name="Рисунок 139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3661349"/>
          <a:ext cx="218439" cy="3321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148</xdr:row>
      <xdr:rowOff>0</xdr:rowOff>
    </xdr:from>
    <xdr:ext cx="218439" cy="3320"/>
    <xdr:pic>
      <xdr:nvPicPr>
        <xdr:cNvPr id="141" name="Рисунок 140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3661349"/>
          <a:ext cx="218439" cy="3321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148</xdr:row>
      <xdr:rowOff>0</xdr:rowOff>
    </xdr:from>
    <xdr:ext cx="218439" cy="3320"/>
    <xdr:pic>
      <xdr:nvPicPr>
        <xdr:cNvPr id="142" name="Рисунок 141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3661349"/>
          <a:ext cx="218439" cy="3321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148</xdr:row>
      <xdr:rowOff>0</xdr:rowOff>
    </xdr:from>
    <xdr:ext cx="218439" cy="3320"/>
    <xdr:pic>
      <xdr:nvPicPr>
        <xdr:cNvPr id="143" name="Рисунок 142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3661349"/>
          <a:ext cx="218439" cy="3321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148</xdr:row>
      <xdr:rowOff>0</xdr:rowOff>
    </xdr:from>
    <xdr:ext cx="218439" cy="3320"/>
    <xdr:pic>
      <xdr:nvPicPr>
        <xdr:cNvPr id="144" name="Рисунок 143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3661349"/>
          <a:ext cx="218439" cy="3321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148</xdr:row>
      <xdr:rowOff>0</xdr:rowOff>
    </xdr:from>
    <xdr:ext cx="218439" cy="3320"/>
    <xdr:pic>
      <xdr:nvPicPr>
        <xdr:cNvPr id="145" name="Рисунок 144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3661349"/>
          <a:ext cx="218439" cy="3321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148</xdr:row>
      <xdr:rowOff>0</xdr:rowOff>
    </xdr:from>
    <xdr:ext cx="218439" cy="3320"/>
    <xdr:pic>
      <xdr:nvPicPr>
        <xdr:cNvPr id="146" name="Рисунок 145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3661349"/>
          <a:ext cx="218439" cy="3321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148</xdr:row>
      <xdr:rowOff>0</xdr:rowOff>
    </xdr:from>
    <xdr:ext cx="218439" cy="3320"/>
    <xdr:pic>
      <xdr:nvPicPr>
        <xdr:cNvPr id="147" name="Рисунок 146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3661349"/>
          <a:ext cx="218439" cy="3321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148</xdr:row>
      <xdr:rowOff>0</xdr:rowOff>
    </xdr:from>
    <xdr:ext cx="218439" cy="3320"/>
    <xdr:pic>
      <xdr:nvPicPr>
        <xdr:cNvPr id="148" name="Рисунок 147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3661349"/>
          <a:ext cx="218439" cy="3321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148</xdr:row>
      <xdr:rowOff>0</xdr:rowOff>
    </xdr:from>
    <xdr:ext cx="218439" cy="3320"/>
    <xdr:pic>
      <xdr:nvPicPr>
        <xdr:cNvPr id="149" name="Рисунок 148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3661349"/>
          <a:ext cx="218439" cy="3321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148</xdr:row>
      <xdr:rowOff>0</xdr:rowOff>
    </xdr:from>
    <xdr:ext cx="218439" cy="3320"/>
    <xdr:pic>
      <xdr:nvPicPr>
        <xdr:cNvPr id="150" name="Рисунок 149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3661349"/>
          <a:ext cx="218439" cy="3321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148</xdr:row>
      <xdr:rowOff>0</xdr:rowOff>
    </xdr:from>
    <xdr:ext cx="218439" cy="3320"/>
    <xdr:pic>
      <xdr:nvPicPr>
        <xdr:cNvPr id="151" name="Рисунок 150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3661349"/>
          <a:ext cx="218439" cy="3321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148</xdr:row>
      <xdr:rowOff>0</xdr:rowOff>
    </xdr:from>
    <xdr:ext cx="218439" cy="3320"/>
    <xdr:pic>
      <xdr:nvPicPr>
        <xdr:cNvPr id="152" name="Рисунок 151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3661349"/>
          <a:ext cx="218439" cy="3321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148</xdr:row>
      <xdr:rowOff>0</xdr:rowOff>
    </xdr:from>
    <xdr:ext cx="218439" cy="3320"/>
    <xdr:pic>
      <xdr:nvPicPr>
        <xdr:cNvPr id="153" name="Рисунок 152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3661349"/>
          <a:ext cx="218439" cy="3321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148</xdr:row>
      <xdr:rowOff>0</xdr:rowOff>
    </xdr:from>
    <xdr:ext cx="218439" cy="3320"/>
    <xdr:pic>
      <xdr:nvPicPr>
        <xdr:cNvPr id="154" name="Рисунок 153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3661349"/>
          <a:ext cx="218439" cy="3321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148</xdr:row>
      <xdr:rowOff>0</xdr:rowOff>
    </xdr:from>
    <xdr:ext cx="218439" cy="3320"/>
    <xdr:pic>
      <xdr:nvPicPr>
        <xdr:cNvPr id="155" name="Рисунок 154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3661349"/>
          <a:ext cx="218439" cy="3321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148</xdr:row>
      <xdr:rowOff>0</xdr:rowOff>
    </xdr:from>
    <xdr:ext cx="218439" cy="3320"/>
    <xdr:pic>
      <xdr:nvPicPr>
        <xdr:cNvPr id="156" name="Рисунок 155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3661349"/>
          <a:ext cx="218439" cy="3321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148</xdr:row>
      <xdr:rowOff>0</xdr:rowOff>
    </xdr:from>
    <xdr:ext cx="218439" cy="3320"/>
    <xdr:pic>
      <xdr:nvPicPr>
        <xdr:cNvPr id="157" name="Рисунок 156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3661349"/>
          <a:ext cx="218439" cy="3321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148</xdr:row>
      <xdr:rowOff>0</xdr:rowOff>
    </xdr:from>
    <xdr:ext cx="218439" cy="3320"/>
    <xdr:pic>
      <xdr:nvPicPr>
        <xdr:cNvPr id="158" name="Рисунок 157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3661349"/>
          <a:ext cx="218439" cy="3321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148</xdr:row>
      <xdr:rowOff>0</xdr:rowOff>
    </xdr:from>
    <xdr:ext cx="218439" cy="3320"/>
    <xdr:pic>
      <xdr:nvPicPr>
        <xdr:cNvPr id="159" name="Рисунок 158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3661349"/>
          <a:ext cx="218439" cy="3321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148</xdr:row>
      <xdr:rowOff>0</xdr:rowOff>
    </xdr:from>
    <xdr:ext cx="218439" cy="3320"/>
    <xdr:pic>
      <xdr:nvPicPr>
        <xdr:cNvPr id="160" name="Рисунок 159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3661349"/>
          <a:ext cx="218439" cy="3321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148</xdr:row>
      <xdr:rowOff>0</xdr:rowOff>
    </xdr:from>
    <xdr:ext cx="218439" cy="3320"/>
    <xdr:pic>
      <xdr:nvPicPr>
        <xdr:cNvPr id="161" name="Рисунок 160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3661349"/>
          <a:ext cx="218439" cy="3321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148</xdr:row>
      <xdr:rowOff>0</xdr:rowOff>
    </xdr:from>
    <xdr:ext cx="218439" cy="3320"/>
    <xdr:pic>
      <xdr:nvPicPr>
        <xdr:cNvPr id="162" name="Рисунок 161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3661349"/>
          <a:ext cx="218439" cy="3321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148</xdr:row>
      <xdr:rowOff>0</xdr:rowOff>
    </xdr:from>
    <xdr:ext cx="218439" cy="3320"/>
    <xdr:pic>
      <xdr:nvPicPr>
        <xdr:cNvPr id="163" name="Рисунок 162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3661349"/>
          <a:ext cx="218439" cy="3321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148</xdr:row>
      <xdr:rowOff>0</xdr:rowOff>
    </xdr:from>
    <xdr:ext cx="218439" cy="3320"/>
    <xdr:pic>
      <xdr:nvPicPr>
        <xdr:cNvPr id="164" name="Рисунок 163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3661349"/>
          <a:ext cx="218439" cy="3321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148</xdr:row>
      <xdr:rowOff>0</xdr:rowOff>
    </xdr:from>
    <xdr:ext cx="218439" cy="3320"/>
    <xdr:pic>
      <xdr:nvPicPr>
        <xdr:cNvPr id="165" name="Рисунок 164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3661349"/>
          <a:ext cx="218439" cy="3321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148</xdr:row>
      <xdr:rowOff>0</xdr:rowOff>
    </xdr:from>
    <xdr:ext cx="218439" cy="3320"/>
    <xdr:pic>
      <xdr:nvPicPr>
        <xdr:cNvPr id="166" name="Рисунок 165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3661349"/>
          <a:ext cx="218439" cy="3321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148</xdr:row>
      <xdr:rowOff>0</xdr:rowOff>
    </xdr:from>
    <xdr:ext cx="218439" cy="3320"/>
    <xdr:pic>
      <xdr:nvPicPr>
        <xdr:cNvPr id="167" name="Рисунок 166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3661349"/>
          <a:ext cx="218439" cy="3321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148</xdr:row>
      <xdr:rowOff>0</xdr:rowOff>
    </xdr:from>
    <xdr:ext cx="218439" cy="3320"/>
    <xdr:pic>
      <xdr:nvPicPr>
        <xdr:cNvPr id="168" name="Рисунок 167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3661349"/>
          <a:ext cx="218439" cy="3321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148</xdr:row>
      <xdr:rowOff>0</xdr:rowOff>
    </xdr:from>
    <xdr:ext cx="218439" cy="3320"/>
    <xdr:pic>
      <xdr:nvPicPr>
        <xdr:cNvPr id="169" name="Рисунок 168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3661349"/>
          <a:ext cx="218439" cy="3321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148</xdr:row>
      <xdr:rowOff>0</xdr:rowOff>
    </xdr:from>
    <xdr:ext cx="218439" cy="3320"/>
    <xdr:pic>
      <xdr:nvPicPr>
        <xdr:cNvPr id="170" name="Рисунок 169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3661349"/>
          <a:ext cx="218439" cy="3321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148</xdr:row>
      <xdr:rowOff>0</xdr:rowOff>
    </xdr:from>
    <xdr:ext cx="218439" cy="3320"/>
    <xdr:pic>
      <xdr:nvPicPr>
        <xdr:cNvPr id="171" name="Рисунок 170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3661349"/>
          <a:ext cx="218439" cy="3321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148</xdr:row>
      <xdr:rowOff>0</xdr:rowOff>
    </xdr:from>
    <xdr:ext cx="218439" cy="3320"/>
    <xdr:pic>
      <xdr:nvPicPr>
        <xdr:cNvPr id="172" name="Рисунок 171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27879674"/>
          <a:ext cx="218439" cy="3321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148</xdr:row>
      <xdr:rowOff>0</xdr:rowOff>
    </xdr:from>
    <xdr:ext cx="218439" cy="3320"/>
    <xdr:pic>
      <xdr:nvPicPr>
        <xdr:cNvPr id="173" name="Рисунок 172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27879674"/>
          <a:ext cx="218439" cy="3321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148</xdr:row>
      <xdr:rowOff>0</xdr:rowOff>
    </xdr:from>
    <xdr:ext cx="218439" cy="3320"/>
    <xdr:pic>
      <xdr:nvPicPr>
        <xdr:cNvPr id="174" name="Рисунок 173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27879674"/>
          <a:ext cx="218439" cy="3321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148</xdr:row>
      <xdr:rowOff>0</xdr:rowOff>
    </xdr:from>
    <xdr:ext cx="218439" cy="3320"/>
    <xdr:pic>
      <xdr:nvPicPr>
        <xdr:cNvPr id="175" name="Рисунок 174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27879674"/>
          <a:ext cx="218439" cy="3321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148</xdr:row>
      <xdr:rowOff>0</xdr:rowOff>
    </xdr:from>
    <xdr:ext cx="218439" cy="3320"/>
    <xdr:pic>
      <xdr:nvPicPr>
        <xdr:cNvPr id="176" name="Рисунок 175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27879674"/>
          <a:ext cx="218439" cy="3321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148</xdr:row>
      <xdr:rowOff>0</xdr:rowOff>
    </xdr:from>
    <xdr:ext cx="218439" cy="3320"/>
    <xdr:pic>
      <xdr:nvPicPr>
        <xdr:cNvPr id="177" name="Рисунок 176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27879674"/>
          <a:ext cx="218439" cy="3321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148</xdr:row>
      <xdr:rowOff>0</xdr:rowOff>
    </xdr:from>
    <xdr:ext cx="218439" cy="3320"/>
    <xdr:pic>
      <xdr:nvPicPr>
        <xdr:cNvPr id="178" name="Рисунок 177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27879674"/>
          <a:ext cx="218439" cy="3321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148</xdr:row>
      <xdr:rowOff>0</xdr:rowOff>
    </xdr:from>
    <xdr:ext cx="218439" cy="3320"/>
    <xdr:pic>
      <xdr:nvPicPr>
        <xdr:cNvPr id="179" name="Рисунок 178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27879674"/>
          <a:ext cx="218439" cy="3321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148</xdr:row>
      <xdr:rowOff>0</xdr:rowOff>
    </xdr:from>
    <xdr:ext cx="218439" cy="3320"/>
    <xdr:pic>
      <xdr:nvPicPr>
        <xdr:cNvPr id="180" name="Рисунок 179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27879674"/>
          <a:ext cx="218439" cy="3321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148</xdr:row>
      <xdr:rowOff>0</xdr:rowOff>
    </xdr:from>
    <xdr:ext cx="218439" cy="3320"/>
    <xdr:pic>
      <xdr:nvPicPr>
        <xdr:cNvPr id="181" name="Рисунок 180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27879674"/>
          <a:ext cx="218439" cy="3321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148</xdr:row>
      <xdr:rowOff>0</xdr:rowOff>
    </xdr:from>
    <xdr:ext cx="218439" cy="3320"/>
    <xdr:pic>
      <xdr:nvPicPr>
        <xdr:cNvPr id="182" name="Рисунок 181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27879674"/>
          <a:ext cx="218439" cy="3321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148</xdr:row>
      <xdr:rowOff>0</xdr:rowOff>
    </xdr:from>
    <xdr:ext cx="218439" cy="3320"/>
    <xdr:pic>
      <xdr:nvPicPr>
        <xdr:cNvPr id="183" name="Рисунок 182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27879674"/>
          <a:ext cx="218439" cy="3321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148</xdr:row>
      <xdr:rowOff>0</xdr:rowOff>
    </xdr:from>
    <xdr:ext cx="218439" cy="3320"/>
    <xdr:pic>
      <xdr:nvPicPr>
        <xdr:cNvPr id="184" name="Рисунок 183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27879674"/>
          <a:ext cx="218439" cy="3321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148</xdr:row>
      <xdr:rowOff>0</xdr:rowOff>
    </xdr:from>
    <xdr:ext cx="218439" cy="3320"/>
    <xdr:pic>
      <xdr:nvPicPr>
        <xdr:cNvPr id="185" name="Рисунок 184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27879674"/>
          <a:ext cx="218439" cy="3321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148</xdr:row>
      <xdr:rowOff>0</xdr:rowOff>
    </xdr:from>
    <xdr:ext cx="218439" cy="3320"/>
    <xdr:pic>
      <xdr:nvPicPr>
        <xdr:cNvPr id="186" name="Рисунок 185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27879674"/>
          <a:ext cx="218439" cy="3321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148</xdr:row>
      <xdr:rowOff>0</xdr:rowOff>
    </xdr:from>
    <xdr:ext cx="218439" cy="3320"/>
    <xdr:pic>
      <xdr:nvPicPr>
        <xdr:cNvPr id="187" name="Рисунок 186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27879674"/>
          <a:ext cx="218439" cy="3321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148</xdr:row>
      <xdr:rowOff>0</xdr:rowOff>
    </xdr:from>
    <xdr:ext cx="218439" cy="3320"/>
    <xdr:pic>
      <xdr:nvPicPr>
        <xdr:cNvPr id="188" name="Рисунок 187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27879674"/>
          <a:ext cx="218439" cy="3321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148</xdr:row>
      <xdr:rowOff>0</xdr:rowOff>
    </xdr:from>
    <xdr:ext cx="218439" cy="3320"/>
    <xdr:pic>
      <xdr:nvPicPr>
        <xdr:cNvPr id="189" name="Рисунок 188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27879674"/>
          <a:ext cx="218439" cy="3321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148</xdr:row>
      <xdr:rowOff>0</xdr:rowOff>
    </xdr:from>
    <xdr:ext cx="218439" cy="3320"/>
    <xdr:pic>
      <xdr:nvPicPr>
        <xdr:cNvPr id="190" name="Рисунок 189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27879674"/>
          <a:ext cx="218439" cy="3321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148</xdr:row>
      <xdr:rowOff>0</xdr:rowOff>
    </xdr:from>
    <xdr:ext cx="218439" cy="3320"/>
    <xdr:pic>
      <xdr:nvPicPr>
        <xdr:cNvPr id="191" name="Рисунок 190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27879674"/>
          <a:ext cx="218439" cy="3321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148</xdr:row>
      <xdr:rowOff>0</xdr:rowOff>
    </xdr:from>
    <xdr:ext cx="218439" cy="3320"/>
    <xdr:pic>
      <xdr:nvPicPr>
        <xdr:cNvPr id="192" name="Рисунок 191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27879674"/>
          <a:ext cx="218439" cy="3321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148</xdr:row>
      <xdr:rowOff>0</xdr:rowOff>
    </xdr:from>
    <xdr:ext cx="218439" cy="3320"/>
    <xdr:pic>
      <xdr:nvPicPr>
        <xdr:cNvPr id="193" name="Рисунок 192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27879674"/>
          <a:ext cx="218439" cy="3321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148</xdr:row>
      <xdr:rowOff>0</xdr:rowOff>
    </xdr:from>
    <xdr:ext cx="218439" cy="3320"/>
    <xdr:pic>
      <xdr:nvPicPr>
        <xdr:cNvPr id="194" name="Рисунок 193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27879674"/>
          <a:ext cx="218439" cy="3321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148</xdr:row>
      <xdr:rowOff>0</xdr:rowOff>
    </xdr:from>
    <xdr:ext cx="218439" cy="3320"/>
    <xdr:pic>
      <xdr:nvPicPr>
        <xdr:cNvPr id="195" name="Рисунок 194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27879674"/>
          <a:ext cx="218439" cy="3321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148</xdr:row>
      <xdr:rowOff>0</xdr:rowOff>
    </xdr:from>
    <xdr:ext cx="218439" cy="3320"/>
    <xdr:pic>
      <xdr:nvPicPr>
        <xdr:cNvPr id="196" name="Рисунок 195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27879674"/>
          <a:ext cx="218439" cy="3321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148</xdr:row>
      <xdr:rowOff>0</xdr:rowOff>
    </xdr:from>
    <xdr:ext cx="218439" cy="3320"/>
    <xdr:pic>
      <xdr:nvPicPr>
        <xdr:cNvPr id="197" name="Рисунок 196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27879674"/>
          <a:ext cx="218439" cy="3321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148</xdr:row>
      <xdr:rowOff>0</xdr:rowOff>
    </xdr:from>
    <xdr:ext cx="218439" cy="3320"/>
    <xdr:pic>
      <xdr:nvPicPr>
        <xdr:cNvPr id="198" name="Рисунок 197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27879674"/>
          <a:ext cx="218439" cy="3321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148</xdr:row>
      <xdr:rowOff>0</xdr:rowOff>
    </xdr:from>
    <xdr:ext cx="218439" cy="3320"/>
    <xdr:pic>
      <xdr:nvPicPr>
        <xdr:cNvPr id="199" name="Рисунок 198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27879674"/>
          <a:ext cx="218439" cy="3321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148</xdr:row>
      <xdr:rowOff>0</xdr:rowOff>
    </xdr:from>
    <xdr:ext cx="218439" cy="3320"/>
    <xdr:pic>
      <xdr:nvPicPr>
        <xdr:cNvPr id="200" name="Рисунок 199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27879674"/>
          <a:ext cx="218439" cy="3321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148</xdr:row>
      <xdr:rowOff>0</xdr:rowOff>
    </xdr:from>
    <xdr:ext cx="218439" cy="3320"/>
    <xdr:pic>
      <xdr:nvPicPr>
        <xdr:cNvPr id="201" name="Рисунок 200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27879674"/>
          <a:ext cx="218439" cy="3321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148</xdr:row>
      <xdr:rowOff>0</xdr:rowOff>
    </xdr:from>
    <xdr:ext cx="218439" cy="3320"/>
    <xdr:pic>
      <xdr:nvPicPr>
        <xdr:cNvPr id="202" name="Рисунок 201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27879674"/>
          <a:ext cx="218439" cy="3321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148</xdr:row>
      <xdr:rowOff>0</xdr:rowOff>
    </xdr:from>
    <xdr:ext cx="218439" cy="3320"/>
    <xdr:pic>
      <xdr:nvPicPr>
        <xdr:cNvPr id="203" name="Рисунок 202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27879674"/>
          <a:ext cx="218439" cy="3321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148</xdr:row>
      <xdr:rowOff>0</xdr:rowOff>
    </xdr:from>
    <xdr:ext cx="218439" cy="3320"/>
    <xdr:pic>
      <xdr:nvPicPr>
        <xdr:cNvPr id="204" name="Рисунок 203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27879674"/>
          <a:ext cx="218439" cy="3321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148</xdr:row>
      <xdr:rowOff>0</xdr:rowOff>
    </xdr:from>
    <xdr:ext cx="218439" cy="3320"/>
    <xdr:pic>
      <xdr:nvPicPr>
        <xdr:cNvPr id="205" name="Рисунок 204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27879674"/>
          <a:ext cx="218439" cy="3321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78</xdr:row>
      <xdr:rowOff>0</xdr:rowOff>
    </xdr:from>
    <xdr:ext cx="218439" cy="3320"/>
    <xdr:pic>
      <xdr:nvPicPr>
        <xdr:cNvPr id="206" name="Рисунок 205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15401924"/>
          <a:ext cx="218439" cy="3321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78</xdr:row>
      <xdr:rowOff>0</xdr:rowOff>
    </xdr:from>
    <xdr:ext cx="218439" cy="3320"/>
    <xdr:pic>
      <xdr:nvPicPr>
        <xdr:cNvPr id="207" name="Рисунок 206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15401924"/>
          <a:ext cx="218439" cy="3321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78</xdr:row>
      <xdr:rowOff>0</xdr:rowOff>
    </xdr:from>
    <xdr:ext cx="218439" cy="3320"/>
    <xdr:pic>
      <xdr:nvPicPr>
        <xdr:cNvPr id="208" name="Рисунок 207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15401924"/>
          <a:ext cx="218439" cy="3321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78</xdr:row>
      <xdr:rowOff>0</xdr:rowOff>
    </xdr:from>
    <xdr:ext cx="218439" cy="3320"/>
    <xdr:pic>
      <xdr:nvPicPr>
        <xdr:cNvPr id="209" name="Рисунок 208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15401924"/>
          <a:ext cx="218439" cy="3321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78</xdr:row>
      <xdr:rowOff>0</xdr:rowOff>
    </xdr:from>
    <xdr:ext cx="218439" cy="3320"/>
    <xdr:pic>
      <xdr:nvPicPr>
        <xdr:cNvPr id="210" name="Рисунок 209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15401924"/>
          <a:ext cx="218439" cy="3321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78</xdr:row>
      <xdr:rowOff>0</xdr:rowOff>
    </xdr:from>
    <xdr:ext cx="218439" cy="3320"/>
    <xdr:pic>
      <xdr:nvPicPr>
        <xdr:cNvPr id="211" name="Рисунок 210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15401924"/>
          <a:ext cx="218439" cy="3321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78</xdr:row>
      <xdr:rowOff>0</xdr:rowOff>
    </xdr:from>
    <xdr:ext cx="218439" cy="3320"/>
    <xdr:pic>
      <xdr:nvPicPr>
        <xdr:cNvPr id="212" name="Рисунок 211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15401924"/>
          <a:ext cx="218439" cy="3321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78</xdr:row>
      <xdr:rowOff>0</xdr:rowOff>
    </xdr:from>
    <xdr:ext cx="218439" cy="3320"/>
    <xdr:pic>
      <xdr:nvPicPr>
        <xdr:cNvPr id="213" name="Рисунок 212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15401924"/>
          <a:ext cx="218439" cy="3321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78</xdr:row>
      <xdr:rowOff>0</xdr:rowOff>
    </xdr:from>
    <xdr:ext cx="218439" cy="3320"/>
    <xdr:pic>
      <xdr:nvPicPr>
        <xdr:cNvPr id="214" name="Рисунок 213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15401924"/>
          <a:ext cx="218439" cy="3321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78</xdr:row>
      <xdr:rowOff>0</xdr:rowOff>
    </xdr:from>
    <xdr:ext cx="218439" cy="3320"/>
    <xdr:pic>
      <xdr:nvPicPr>
        <xdr:cNvPr id="215" name="Рисунок 214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15401924"/>
          <a:ext cx="218439" cy="3321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78</xdr:row>
      <xdr:rowOff>0</xdr:rowOff>
    </xdr:from>
    <xdr:ext cx="218439" cy="3320"/>
    <xdr:pic>
      <xdr:nvPicPr>
        <xdr:cNvPr id="216" name="Рисунок 215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15401924"/>
          <a:ext cx="218439" cy="3321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78</xdr:row>
      <xdr:rowOff>0</xdr:rowOff>
    </xdr:from>
    <xdr:ext cx="218439" cy="3320"/>
    <xdr:pic>
      <xdr:nvPicPr>
        <xdr:cNvPr id="217" name="Рисунок 216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15401924"/>
          <a:ext cx="218439" cy="3321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78</xdr:row>
      <xdr:rowOff>0</xdr:rowOff>
    </xdr:from>
    <xdr:ext cx="218439" cy="3320"/>
    <xdr:pic>
      <xdr:nvPicPr>
        <xdr:cNvPr id="218" name="Рисунок 217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15401924"/>
          <a:ext cx="218439" cy="3321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78</xdr:row>
      <xdr:rowOff>0</xdr:rowOff>
    </xdr:from>
    <xdr:ext cx="218439" cy="3320"/>
    <xdr:pic>
      <xdr:nvPicPr>
        <xdr:cNvPr id="219" name="Рисунок 218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15401924"/>
          <a:ext cx="218439" cy="3321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78</xdr:row>
      <xdr:rowOff>0</xdr:rowOff>
    </xdr:from>
    <xdr:ext cx="218439" cy="3320"/>
    <xdr:pic>
      <xdr:nvPicPr>
        <xdr:cNvPr id="220" name="Рисунок 219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15401924"/>
          <a:ext cx="218439" cy="3321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78</xdr:row>
      <xdr:rowOff>0</xdr:rowOff>
    </xdr:from>
    <xdr:ext cx="218439" cy="3320"/>
    <xdr:pic>
      <xdr:nvPicPr>
        <xdr:cNvPr id="221" name="Рисунок 220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15401924"/>
          <a:ext cx="218439" cy="3321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78</xdr:row>
      <xdr:rowOff>0</xdr:rowOff>
    </xdr:from>
    <xdr:ext cx="218439" cy="3320"/>
    <xdr:pic>
      <xdr:nvPicPr>
        <xdr:cNvPr id="222" name="Рисунок 221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15401924"/>
          <a:ext cx="218439" cy="3321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78</xdr:row>
      <xdr:rowOff>0</xdr:rowOff>
    </xdr:from>
    <xdr:ext cx="218439" cy="3320"/>
    <xdr:pic>
      <xdr:nvPicPr>
        <xdr:cNvPr id="223" name="Рисунок 222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15401924"/>
          <a:ext cx="218439" cy="3321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78</xdr:row>
      <xdr:rowOff>0</xdr:rowOff>
    </xdr:from>
    <xdr:ext cx="218439" cy="3320"/>
    <xdr:pic>
      <xdr:nvPicPr>
        <xdr:cNvPr id="224" name="Рисунок 223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15401924"/>
          <a:ext cx="218439" cy="3321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78</xdr:row>
      <xdr:rowOff>0</xdr:rowOff>
    </xdr:from>
    <xdr:ext cx="218439" cy="3320"/>
    <xdr:pic>
      <xdr:nvPicPr>
        <xdr:cNvPr id="225" name="Рисунок 224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15401924"/>
          <a:ext cx="218439" cy="3321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78</xdr:row>
      <xdr:rowOff>0</xdr:rowOff>
    </xdr:from>
    <xdr:ext cx="218439" cy="3320"/>
    <xdr:pic>
      <xdr:nvPicPr>
        <xdr:cNvPr id="226" name="Рисунок 225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15401924"/>
          <a:ext cx="218439" cy="3321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78</xdr:row>
      <xdr:rowOff>0</xdr:rowOff>
    </xdr:from>
    <xdr:ext cx="218439" cy="3320"/>
    <xdr:pic>
      <xdr:nvPicPr>
        <xdr:cNvPr id="227" name="Рисунок 226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15401924"/>
          <a:ext cx="218439" cy="3321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78</xdr:row>
      <xdr:rowOff>0</xdr:rowOff>
    </xdr:from>
    <xdr:ext cx="218439" cy="3320"/>
    <xdr:pic>
      <xdr:nvPicPr>
        <xdr:cNvPr id="228" name="Рисунок 227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15401924"/>
          <a:ext cx="218439" cy="3321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78</xdr:row>
      <xdr:rowOff>0</xdr:rowOff>
    </xdr:from>
    <xdr:ext cx="218439" cy="3320"/>
    <xdr:pic>
      <xdr:nvPicPr>
        <xdr:cNvPr id="229" name="Рисунок 228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15401924"/>
          <a:ext cx="218439" cy="3321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78</xdr:row>
      <xdr:rowOff>0</xdr:rowOff>
    </xdr:from>
    <xdr:ext cx="218439" cy="3320"/>
    <xdr:pic>
      <xdr:nvPicPr>
        <xdr:cNvPr id="230" name="Рисунок 229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15401924"/>
          <a:ext cx="218439" cy="3321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78</xdr:row>
      <xdr:rowOff>0</xdr:rowOff>
    </xdr:from>
    <xdr:ext cx="218439" cy="3320"/>
    <xdr:pic>
      <xdr:nvPicPr>
        <xdr:cNvPr id="231" name="Рисунок 230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15401924"/>
          <a:ext cx="218439" cy="3321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78</xdr:row>
      <xdr:rowOff>0</xdr:rowOff>
    </xdr:from>
    <xdr:ext cx="218439" cy="3320"/>
    <xdr:pic>
      <xdr:nvPicPr>
        <xdr:cNvPr id="232" name="Рисунок 231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15401924"/>
          <a:ext cx="218439" cy="3321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78</xdr:row>
      <xdr:rowOff>0</xdr:rowOff>
    </xdr:from>
    <xdr:ext cx="218439" cy="3320"/>
    <xdr:pic>
      <xdr:nvPicPr>
        <xdr:cNvPr id="233" name="Рисунок 232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15401924"/>
          <a:ext cx="218439" cy="3321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78</xdr:row>
      <xdr:rowOff>0</xdr:rowOff>
    </xdr:from>
    <xdr:ext cx="218439" cy="3320"/>
    <xdr:pic>
      <xdr:nvPicPr>
        <xdr:cNvPr id="234" name="Рисунок 233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15401924"/>
          <a:ext cx="218439" cy="3321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78</xdr:row>
      <xdr:rowOff>0</xdr:rowOff>
    </xdr:from>
    <xdr:ext cx="218439" cy="3320"/>
    <xdr:pic>
      <xdr:nvPicPr>
        <xdr:cNvPr id="235" name="Рисунок 234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15401924"/>
          <a:ext cx="218439" cy="3321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78</xdr:row>
      <xdr:rowOff>0</xdr:rowOff>
    </xdr:from>
    <xdr:ext cx="218439" cy="3320"/>
    <xdr:pic>
      <xdr:nvPicPr>
        <xdr:cNvPr id="236" name="Рисунок 235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15401924"/>
          <a:ext cx="218439" cy="3321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78</xdr:row>
      <xdr:rowOff>0</xdr:rowOff>
    </xdr:from>
    <xdr:ext cx="218439" cy="3320"/>
    <xdr:pic>
      <xdr:nvPicPr>
        <xdr:cNvPr id="237" name="Рисунок 236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15401924"/>
          <a:ext cx="218439" cy="3321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78</xdr:row>
      <xdr:rowOff>0</xdr:rowOff>
    </xdr:from>
    <xdr:ext cx="218439" cy="3320"/>
    <xdr:pic>
      <xdr:nvPicPr>
        <xdr:cNvPr id="238" name="Рисунок 237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15401924"/>
          <a:ext cx="218439" cy="3321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78</xdr:row>
      <xdr:rowOff>0</xdr:rowOff>
    </xdr:from>
    <xdr:ext cx="218439" cy="3320"/>
    <xdr:pic>
      <xdr:nvPicPr>
        <xdr:cNvPr id="239" name="Рисунок 238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15401924"/>
          <a:ext cx="218439" cy="3321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148</xdr:row>
      <xdr:rowOff>0</xdr:rowOff>
    </xdr:from>
    <xdr:ext cx="218440" cy="3322"/>
    <xdr:pic>
      <xdr:nvPicPr>
        <xdr:cNvPr id="240" name="Рисунок 239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5747325"/>
          <a:ext cx="218440" cy="3322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148</xdr:row>
      <xdr:rowOff>0</xdr:rowOff>
    </xdr:from>
    <xdr:ext cx="218440" cy="3322"/>
    <xdr:pic>
      <xdr:nvPicPr>
        <xdr:cNvPr id="241" name="Рисунок 240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5747325"/>
          <a:ext cx="218440" cy="3322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148</xdr:row>
      <xdr:rowOff>0</xdr:rowOff>
    </xdr:from>
    <xdr:ext cx="218440" cy="3322"/>
    <xdr:pic>
      <xdr:nvPicPr>
        <xdr:cNvPr id="242" name="Рисунок 241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5747325"/>
          <a:ext cx="218440" cy="3322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148</xdr:row>
      <xdr:rowOff>0</xdr:rowOff>
    </xdr:from>
    <xdr:ext cx="218440" cy="3322"/>
    <xdr:pic>
      <xdr:nvPicPr>
        <xdr:cNvPr id="243" name="Рисунок 242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5747325"/>
          <a:ext cx="218440" cy="3322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148</xdr:row>
      <xdr:rowOff>0</xdr:rowOff>
    </xdr:from>
    <xdr:ext cx="218440" cy="3322"/>
    <xdr:pic>
      <xdr:nvPicPr>
        <xdr:cNvPr id="244" name="Рисунок 243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5747325"/>
          <a:ext cx="218440" cy="3322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148</xdr:row>
      <xdr:rowOff>0</xdr:rowOff>
    </xdr:from>
    <xdr:ext cx="218440" cy="3322"/>
    <xdr:pic>
      <xdr:nvPicPr>
        <xdr:cNvPr id="245" name="Рисунок 244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5747325"/>
          <a:ext cx="218440" cy="3322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148</xdr:row>
      <xdr:rowOff>0</xdr:rowOff>
    </xdr:from>
    <xdr:ext cx="218440" cy="3322"/>
    <xdr:pic>
      <xdr:nvPicPr>
        <xdr:cNvPr id="246" name="Рисунок 245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5747325"/>
          <a:ext cx="218440" cy="3322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148</xdr:row>
      <xdr:rowOff>0</xdr:rowOff>
    </xdr:from>
    <xdr:ext cx="218440" cy="3322"/>
    <xdr:pic>
      <xdr:nvPicPr>
        <xdr:cNvPr id="247" name="Рисунок 246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5747325"/>
          <a:ext cx="218440" cy="3322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148</xdr:row>
      <xdr:rowOff>0</xdr:rowOff>
    </xdr:from>
    <xdr:ext cx="218440" cy="3322"/>
    <xdr:pic>
      <xdr:nvPicPr>
        <xdr:cNvPr id="248" name="Рисунок 247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5747325"/>
          <a:ext cx="218440" cy="3322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148</xdr:row>
      <xdr:rowOff>0</xdr:rowOff>
    </xdr:from>
    <xdr:ext cx="218440" cy="3322"/>
    <xdr:pic>
      <xdr:nvPicPr>
        <xdr:cNvPr id="249" name="Рисунок 248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5747325"/>
          <a:ext cx="218440" cy="3322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148</xdr:row>
      <xdr:rowOff>0</xdr:rowOff>
    </xdr:from>
    <xdr:ext cx="218440" cy="3322"/>
    <xdr:pic>
      <xdr:nvPicPr>
        <xdr:cNvPr id="250" name="Рисунок 249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5747325"/>
          <a:ext cx="218440" cy="3322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148</xdr:row>
      <xdr:rowOff>0</xdr:rowOff>
    </xdr:from>
    <xdr:ext cx="218440" cy="3322"/>
    <xdr:pic>
      <xdr:nvPicPr>
        <xdr:cNvPr id="251" name="Рисунок 250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5747325"/>
          <a:ext cx="218440" cy="3322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148</xdr:row>
      <xdr:rowOff>0</xdr:rowOff>
    </xdr:from>
    <xdr:ext cx="218440" cy="3322"/>
    <xdr:pic>
      <xdr:nvPicPr>
        <xdr:cNvPr id="252" name="Рисунок 251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5747325"/>
          <a:ext cx="218440" cy="3322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148</xdr:row>
      <xdr:rowOff>0</xdr:rowOff>
    </xdr:from>
    <xdr:ext cx="218440" cy="3322"/>
    <xdr:pic>
      <xdr:nvPicPr>
        <xdr:cNvPr id="253" name="Рисунок 252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5747325"/>
          <a:ext cx="218440" cy="3322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148</xdr:row>
      <xdr:rowOff>0</xdr:rowOff>
    </xdr:from>
    <xdr:ext cx="218440" cy="3322"/>
    <xdr:pic>
      <xdr:nvPicPr>
        <xdr:cNvPr id="254" name="Рисунок 253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5747325"/>
          <a:ext cx="218440" cy="3322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148</xdr:row>
      <xdr:rowOff>0</xdr:rowOff>
    </xdr:from>
    <xdr:ext cx="218440" cy="3322"/>
    <xdr:pic>
      <xdr:nvPicPr>
        <xdr:cNvPr id="255" name="Рисунок 254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5747325"/>
          <a:ext cx="218440" cy="3322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148</xdr:row>
      <xdr:rowOff>0</xdr:rowOff>
    </xdr:from>
    <xdr:ext cx="218440" cy="3322"/>
    <xdr:pic>
      <xdr:nvPicPr>
        <xdr:cNvPr id="256" name="Рисунок 255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5747325"/>
          <a:ext cx="218440" cy="3322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148</xdr:row>
      <xdr:rowOff>0</xdr:rowOff>
    </xdr:from>
    <xdr:ext cx="218440" cy="3322"/>
    <xdr:pic>
      <xdr:nvPicPr>
        <xdr:cNvPr id="257" name="Рисунок 256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5747325"/>
          <a:ext cx="218440" cy="3322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148</xdr:row>
      <xdr:rowOff>0</xdr:rowOff>
    </xdr:from>
    <xdr:ext cx="218440" cy="3322"/>
    <xdr:pic>
      <xdr:nvPicPr>
        <xdr:cNvPr id="258" name="Рисунок 257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5747325"/>
          <a:ext cx="218440" cy="3322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148</xdr:row>
      <xdr:rowOff>0</xdr:rowOff>
    </xdr:from>
    <xdr:ext cx="218440" cy="3322"/>
    <xdr:pic>
      <xdr:nvPicPr>
        <xdr:cNvPr id="259" name="Рисунок 258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5747325"/>
          <a:ext cx="218440" cy="3322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148</xdr:row>
      <xdr:rowOff>0</xdr:rowOff>
    </xdr:from>
    <xdr:ext cx="218440" cy="3322"/>
    <xdr:pic>
      <xdr:nvPicPr>
        <xdr:cNvPr id="260" name="Рисунок 259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5747325"/>
          <a:ext cx="218440" cy="3322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148</xdr:row>
      <xdr:rowOff>0</xdr:rowOff>
    </xdr:from>
    <xdr:ext cx="218440" cy="3322"/>
    <xdr:pic>
      <xdr:nvPicPr>
        <xdr:cNvPr id="261" name="Рисунок 260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5747325"/>
          <a:ext cx="218440" cy="3322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148</xdr:row>
      <xdr:rowOff>0</xdr:rowOff>
    </xdr:from>
    <xdr:ext cx="218440" cy="3322"/>
    <xdr:pic>
      <xdr:nvPicPr>
        <xdr:cNvPr id="262" name="Рисунок 261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5747325"/>
          <a:ext cx="218440" cy="3322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148</xdr:row>
      <xdr:rowOff>0</xdr:rowOff>
    </xdr:from>
    <xdr:ext cx="218440" cy="3322"/>
    <xdr:pic>
      <xdr:nvPicPr>
        <xdr:cNvPr id="263" name="Рисунок 262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5747325"/>
          <a:ext cx="218440" cy="3322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148</xdr:row>
      <xdr:rowOff>0</xdr:rowOff>
    </xdr:from>
    <xdr:ext cx="218440" cy="3322"/>
    <xdr:pic>
      <xdr:nvPicPr>
        <xdr:cNvPr id="264" name="Рисунок 263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5747325"/>
          <a:ext cx="218440" cy="3322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148</xdr:row>
      <xdr:rowOff>0</xdr:rowOff>
    </xdr:from>
    <xdr:ext cx="218440" cy="3322"/>
    <xdr:pic>
      <xdr:nvPicPr>
        <xdr:cNvPr id="265" name="Рисунок 264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5747325"/>
          <a:ext cx="218440" cy="3322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148</xdr:row>
      <xdr:rowOff>0</xdr:rowOff>
    </xdr:from>
    <xdr:ext cx="218440" cy="3322"/>
    <xdr:pic>
      <xdr:nvPicPr>
        <xdr:cNvPr id="266" name="Рисунок 265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5747325"/>
          <a:ext cx="218440" cy="3322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148</xdr:row>
      <xdr:rowOff>0</xdr:rowOff>
    </xdr:from>
    <xdr:ext cx="218440" cy="3322"/>
    <xdr:pic>
      <xdr:nvPicPr>
        <xdr:cNvPr id="267" name="Рисунок 266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5747325"/>
          <a:ext cx="218440" cy="3322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148</xdr:row>
      <xdr:rowOff>0</xdr:rowOff>
    </xdr:from>
    <xdr:ext cx="218440" cy="3322"/>
    <xdr:pic>
      <xdr:nvPicPr>
        <xdr:cNvPr id="268" name="Рисунок 267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5747325"/>
          <a:ext cx="218440" cy="3322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148</xdr:row>
      <xdr:rowOff>0</xdr:rowOff>
    </xdr:from>
    <xdr:ext cx="218440" cy="3322"/>
    <xdr:pic>
      <xdr:nvPicPr>
        <xdr:cNvPr id="269" name="Рисунок 268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5747325"/>
          <a:ext cx="218440" cy="3322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148</xdr:row>
      <xdr:rowOff>0</xdr:rowOff>
    </xdr:from>
    <xdr:ext cx="218440" cy="3322"/>
    <xdr:pic>
      <xdr:nvPicPr>
        <xdr:cNvPr id="270" name="Рисунок 269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5747325"/>
          <a:ext cx="218440" cy="3322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148</xdr:row>
      <xdr:rowOff>0</xdr:rowOff>
    </xdr:from>
    <xdr:ext cx="218440" cy="3322"/>
    <xdr:pic>
      <xdr:nvPicPr>
        <xdr:cNvPr id="271" name="Рисунок 270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5747325"/>
          <a:ext cx="218440" cy="3322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148</xdr:row>
      <xdr:rowOff>0</xdr:rowOff>
    </xdr:from>
    <xdr:ext cx="218440" cy="3322"/>
    <xdr:pic>
      <xdr:nvPicPr>
        <xdr:cNvPr id="272" name="Рисунок 271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5747325"/>
          <a:ext cx="218440" cy="3322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148</xdr:row>
      <xdr:rowOff>0</xdr:rowOff>
    </xdr:from>
    <xdr:ext cx="218440" cy="3322"/>
    <xdr:pic>
      <xdr:nvPicPr>
        <xdr:cNvPr id="273" name="Рисунок 272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5747325"/>
          <a:ext cx="218440" cy="3322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148</xdr:row>
      <xdr:rowOff>0</xdr:rowOff>
    </xdr:from>
    <xdr:ext cx="218440" cy="3322"/>
    <xdr:pic>
      <xdr:nvPicPr>
        <xdr:cNvPr id="274" name="Рисунок 273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5747325"/>
          <a:ext cx="218440" cy="3322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148</xdr:row>
      <xdr:rowOff>0</xdr:rowOff>
    </xdr:from>
    <xdr:ext cx="218440" cy="3322"/>
    <xdr:pic>
      <xdr:nvPicPr>
        <xdr:cNvPr id="275" name="Рисунок 274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5747325"/>
          <a:ext cx="218440" cy="3322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148</xdr:row>
      <xdr:rowOff>0</xdr:rowOff>
    </xdr:from>
    <xdr:ext cx="218440" cy="3322"/>
    <xdr:pic>
      <xdr:nvPicPr>
        <xdr:cNvPr id="276" name="Рисунок 275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5747325"/>
          <a:ext cx="218440" cy="3322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148</xdr:row>
      <xdr:rowOff>0</xdr:rowOff>
    </xdr:from>
    <xdr:ext cx="218440" cy="3322"/>
    <xdr:pic>
      <xdr:nvPicPr>
        <xdr:cNvPr id="277" name="Рисунок 276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5747325"/>
          <a:ext cx="218440" cy="3322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148</xdr:row>
      <xdr:rowOff>0</xdr:rowOff>
    </xdr:from>
    <xdr:ext cx="218440" cy="3322"/>
    <xdr:pic>
      <xdr:nvPicPr>
        <xdr:cNvPr id="278" name="Рисунок 277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5747325"/>
          <a:ext cx="218440" cy="3322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148</xdr:row>
      <xdr:rowOff>0</xdr:rowOff>
    </xdr:from>
    <xdr:ext cx="218440" cy="3322"/>
    <xdr:pic>
      <xdr:nvPicPr>
        <xdr:cNvPr id="279" name="Рисунок 278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5747325"/>
          <a:ext cx="218440" cy="3322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148</xdr:row>
      <xdr:rowOff>0</xdr:rowOff>
    </xdr:from>
    <xdr:ext cx="218440" cy="3322"/>
    <xdr:pic>
      <xdr:nvPicPr>
        <xdr:cNvPr id="280" name="Рисунок 279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5747325"/>
          <a:ext cx="218440" cy="3322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148</xdr:row>
      <xdr:rowOff>0</xdr:rowOff>
    </xdr:from>
    <xdr:ext cx="218440" cy="3322"/>
    <xdr:pic>
      <xdr:nvPicPr>
        <xdr:cNvPr id="281" name="Рисунок 280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5747325"/>
          <a:ext cx="218440" cy="3322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148</xdr:row>
      <xdr:rowOff>0</xdr:rowOff>
    </xdr:from>
    <xdr:ext cx="218440" cy="3322"/>
    <xdr:pic>
      <xdr:nvPicPr>
        <xdr:cNvPr id="282" name="Рисунок 281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5747325"/>
          <a:ext cx="218440" cy="3322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148</xdr:row>
      <xdr:rowOff>0</xdr:rowOff>
    </xdr:from>
    <xdr:ext cx="218440" cy="3322"/>
    <xdr:pic>
      <xdr:nvPicPr>
        <xdr:cNvPr id="283" name="Рисунок 282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5747325"/>
          <a:ext cx="218440" cy="3322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148</xdr:row>
      <xdr:rowOff>0</xdr:rowOff>
    </xdr:from>
    <xdr:ext cx="218440" cy="3322"/>
    <xdr:pic>
      <xdr:nvPicPr>
        <xdr:cNvPr id="284" name="Рисунок 283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5747325"/>
          <a:ext cx="218440" cy="3322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148</xdr:row>
      <xdr:rowOff>0</xdr:rowOff>
    </xdr:from>
    <xdr:ext cx="218440" cy="3322"/>
    <xdr:pic>
      <xdr:nvPicPr>
        <xdr:cNvPr id="285" name="Рисунок 284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5747325"/>
          <a:ext cx="218440" cy="3322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148</xdr:row>
      <xdr:rowOff>0</xdr:rowOff>
    </xdr:from>
    <xdr:ext cx="218440" cy="3322"/>
    <xdr:pic>
      <xdr:nvPicPr>
        <xdr:cNvPr id="286" name="Рисунок 285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5747325"/>
          <a:ext cx="218440" cy="3322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148</xdr:row>
      <xdr:rowOff>0</xdr:rowOff>
    </xdr:from>
    <xdr:ext cx="218440" cy="3322"/>
    <xdr:pic>
      <xdr:nvPicPr>
        <xdr:cNvPr id="287" name="Рисунок 286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5747325"/>
          <a:ext cx="218440" cy="3322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148</xdr:row>
      <xdr:rowOff>0</xdr:rowOff>
    </xdr:from>
    <xdr:ext cx="218440" cy="3322"/>
    <xdr:pic>
      <xdr:nvPicPr>
        <xdr:cNvPr id="288" name="Рисунок 287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5747325"/>
          <a:ext cx="218440" cy="3322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148</xdr:row>
      <xdr:rowOff>0</xdr:rowOff>
    </xdr:from>
    <xdr:ext cx="218440" cy="3322"/>
    <xdr:pic>
      <xdr:nvPicPr>
        <xdr:cNvPr id="289" name="Рисунок 288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5747325"/>
          <a:ext cx="218440" cy="3322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148</xdr:row>
      <xdr:rowOff>0</xdr:rowOff>
    </xdr:from>
    <xdr:ext cx="218440" cy="3322"/>
    <xdr:pic>
      <xdr:nvPicPr>
        <xdr:cNvPr id="290" name="Рисунок 289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5747325"/>
          <a:ext cx="218440" cy="3322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148</xdr:row>
      <xdr:rowOff>0</xdr:rowOff>
    </xdr:from>
    <xdr:ext cx="218440" cy="3322"/>
    <xdr:pic>
      <xdr:nvPicPr>
        <xdr:cNvPr id="291" name="Рисунок 290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5747325"/>
          <a:ext cx="218440" cy="3322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148</xdr:row>
      <xdr:rowOff>0</xdr:rowOff>
    </xdr:from>
    <xdr:ext cx="218440" cy="3322"/>
    <xdr:pic>
      <xdr:nvPicPr>
        <xdr:cNvPr id="292" name="Рисунок 291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5747325"/>
          <a:ext cx="218440" cy="3322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148</xdr:row>
      <xdr:rowOff>0</xdr:rowOff>
    </xdr:from>
    <xdr:ext cx="218440" cy="3322"/>
    <xdr:pic>
      <xdr:nvPicPr>
        <xdr:cNvPr id="293" name="Рисунок 292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5747325"/>
          <a:ext cx="218440" cy="3322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148</xdr:row>
      <xdr:rowOff>0</xdr:rowOff>
    </xdr:from>
    <xdr:ext cx="218440" cy="3322"/>
    <xdr:pic>
      <xdr:nvPicPr>
        <xdr:cNvPr id="294" name="Рисунок 293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5747325"/>
          <a:ext cx="218440" cy="3322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148</xdr:row>
      <xdr:rowOff>0</xdr:rowOff>
    </xdr:from>
    <xdr:ext cx="218440" cy="3322"/>
    <xdr:pic>
      <xdr:nvPicPr>
        <xdr:cNvPr id="295" name="Рисунок 294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5747325"/>
          <a:ext cx="218440" cy="3322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148</xdr:row>
      <xdr:rowOff>0</xdr:rowOff>
    </xdr:from>
    <xdr:ext cx="218440" cy="3322"/>
    <xdr:pic>
      <xdr:nvPicPr>
        <xdr:cNvPr id="296" name="Рисунок 295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5747325"/>
          <a:ext cx="218440" cy="3322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148</xdr:row>
      <xdr:rowOff>0</xdr:rowOff>
    </xdr:from>
    <xdr:ext cx="218440" cy="3322"/>
    <xdr:pic>
      <xdr:nvPicPr>
        <xdr:cNvPr id="297" name="Рисунок 296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5747325"/>
          <a:ext cx="218440" cy="3322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148</xdr:row>
      <xdr:rowOff>0</xdr:rowOff>
    </xdr:from>
    <xdr:ext cx="218440" cy="3322"/>
    <xdr:pic>
      <xdr:nvPicPr>
        <xdr:cNvPr id="298" name="Рисунок 297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5747325"/>
          <a:ext cx="218440" cy="3322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148</xdr:row>
      <xdr:rowOff>0</xdr:rowOff>
    </xdr:from>
    <xdr:ext cx="218440" cy="3322"/>
    <xdr:pic>
      <xdr:nvPicPr>
        <xdr:cNvPr id="299" name="Рисунок 298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5747325"/>
          <a:ext cx="218440" cy="3322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148</xdr:row>
      <xdr:rowOff>0</xdr:rowOff>
    </xdr:from>
    <xdr:ext cx="218440" cy="3322"/>
    <xdr:pic>
      <xdr:nvPicPr>
        <xdr:cNvPr id="300" name="Рисунок 299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5747325"/>
          <a:ext cx="218440" cy="3322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148</xdr:row>
      <xdr:rowOff>0</xdr:rowOff>
    </xdr:from>
    <xdr:ext cx="218440" cy="3322"/>
    <xdr:pic>
      <xdr:nvPicPr>
        <xdr:cNvPr id="301" name="Рисунок 300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5747325"/>
          <a:ext cx="218440" cy="3322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148</xdr:row>
      <xdr:rowOff>0</xdr:rowOff>
    </xdr:from>
    <xdr:ext cx="218440" cy="3322"/>
    <xdr:pic>
      <xdr:nvPicPr>
        <xdr:cNvPr id="302" name="Рисунок 301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5747325"/>
          <a:ext cx="218440" cy="3322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148</xdr:row>
      <xdr:rowOff>0</xdr:rowOff>
    </xdr:from>
    <xdr:ext cx="218440" cy="3322"/>
    <xdr:pic>
      <xdr:nvPicPr>
        <xdr:cNvPr id="303" name="Рисунок 302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5747325"/>
          <a:ext cx="218440" cy="3322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148</xdr:row>
      <xdr:rowOff>0</xdr:rowOff>
    </xdr:from>
    <xdr:ext cx="218440" cy="3322"/>
    <xdr:pic>
      <xdr:nvPicPr>
        <xdr:cNvPr id="304" name="Рисунок 303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5747325"/>
          <a:ext cx="218440" cy="3322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148</xdr:row>
      <xdr:rowOff>0</xdr:rowOff>
    </xdr:from>
    <xdr:ext cx="218440" cy="3322"/>
    <xdr:pic>
      <xdr:nvPicPr>
        <xdr:cNvPr id="305" name="Рисунок 304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5747325"/>
          <a:ext cx="218440" cy="3322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148</xdr:row>
      <xdr:rowOff>0</xdr:rowOff>
    </xdr:from>
    <xdr:ext cx="218440" cy="3322"/>
    <xdr:pic>
      <xdr:nvPicPr>
        <xdr:cNvPr id="306" name="Рисунок 305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5747325"/>
          <a:ext cx="218440" cy="3322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148</xdr:row>
      <xdr:rowOff>0</xdr:rowOff>
    </xdr:from>
    <xdr:ext cx="218440" cy="3322"/>
    <xdr:pic>
      <xdr:nvPicPr>
        <xdr:cNvPr id="307" name="Рисунок 306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5747325"/>
          <a:ext cx="218440" cy="3322"/>
        </a:xfrm>
        <a:prstGeom prst="rect">
          <a:avLst/>
        </a:prstGeom>
      </xdr:spPr>
    </xdr:pic>
    <xdr:clientData/>
  </xdr:oneCellAnchor>
  <xdr:twoCellAnchor editAs="twoCell">
    <xdr:from>
      <xdr:col>0</xdr:col>
      <xdr:colOff>0</xdr:colOff>
      <xdr:row>14</xdr:row>
      <xdr:rowOff>217713</xdr:rowOff>
    </xdr:from>
    <xdr:to>
      <xdr:col>11</xdr:col>
      <xdr:colOff>272143</xdr:colOff>
      <xdr:row>15</xdr:row>
      <xdr:rowOff>2939142</xdr:rowOff>
    </xdr:to>
    <xdr:grpSp>
      <xdr:nvGrpSpPr>
        <xdr:cNvPr id="0" name=""/>
        <xdr:cNvGrpSpPr/>
      </xdr:nvGrpSpPr>
      <xdr:grpSpPr bwMode="auto">
        <a:xfrm>
          <a:off x="0" y="3585481"/>
          <a:ext cx="8561161" cy="2936875"/>
          <a:chOff x="1143000" y="3362324"/>
          <a:chExt cx="7077075" cy="3033714"/>
        </a:xfrm>
      </xdr:grpSpPr>
      <xdr:grpSp>
        <xdr:nvGrpSpPr>
          <xdr:cNvPr id="1" name=""/>
          <xdr:cNvGrpSpPr/>
        </xdr:nvGrpSpPr>
        <xdr:grpSpPr bwMode="auto">
          <a:xfrm>
            <a:off x="4833938" y="3362324"/>
            <a:ext cx="3386137" cy="3033714"/>
            <a:chOff x="8986838" y="3152775"/>
            <a:chExt cx="3386137" cy="3033714"/>
          </a:xfrm>
        </xdr:grpSpPr>
        <xdr:grpSp>
          <xdr:nvGrpSpPr>
            <xdr:cNvPr id="2" name=""/>
            <xdr:cNvGrpSpPr/>
          </xdr:nvGrpSpPr>
          <xdr:grpSpPr bwMode="auto">
            <a:xfrm>
              <a:off x="8986838" y="3929064"/>
              <a:ext cx="3309937" cy="2257425"/>
              <a:chOff x="6929438" y="3509964"/>
              <a:chExt cx="3309937" cy="2257425"/>
            </a:xfrm>
          </xdr:grpSpPr>
          <xdr:pic>
            <xdr:nvPicPr>
              <xdr:cNvPr id="322" name="Рисунок 321"/>
              <xdr:cNvPicPr>
                <a:picLocks noChangeAspect="1"/>
              </xdr:cNvPicPr>
            </xdr:nvPicPr>
            <xdr:blipFill>
              <a:blip r:embed="rId2"/>
              <a:srcRect l="5189" t="40581" r="78195" b="42433"/>
              <a:stretch/>
            </xdr:blipFill>
            <xdr:spPr bwMode="auto">
              <a:xfrm rot="5400000">
                <a:off x="6619875" y="3819527"/>
                <a:ext cx="2257425" cy="1638300"/>
              </a:xfrm>
              <a:prstGeom prst="rect">
                <a:avLst/>
              </a:prstGeom>
            </xdr:spPr>
          </xdr:pic>
          <xdr:pic>
            <xdr:nvPicPr>
              <xdr:cNvPr id="323" name="Рисунок 322"/>
              <xdr:cNvPicPr>
                <a:picLocks noChangeAspect="1"/>
              </xdr:cNvPicPr>
            </xdr:nvPicPr>
            <xdr:blipFill>
              <a:blip r:embed="rId3"/>
              <a:srcRect l="25451" t="40581" r="60176" b="42433"/>
              <a:stretch/>
            </xdr:blipFill>
            <xdr:spPr bwMode="auto">
              <a:xfrm rot="5400000">
                <a:off x="8443911" y="3690939"/>
                <a:ext cx="1952628" cy="1638300"/>
              </a:xfrm>
              <a:prstGeom prst="rect">
                <a:avLst/>
              </a:prstGeom>
            </xdr:spPr>
          </xdr:pic>
        </xdr:grpSp>
        <xdr:grpSp>
          <xdr:nvGrpSpPr>
            <xdr:cNvPr id="324" name=""/>
            <xdr:cNvGrpSpPr/>
          </xdr:nvGrpSpPr>
          <xdr:grpSpPr bwMode="auto">
            <a:xfrm>
              <a:off x="9048750" y="3152775"/>
              <a:ext cx="3324225" cy="756455"/>
              <a:chOff x="9048750" y="3152775"/>
              <a:chExt cx="3324225" cy="756455"/>
            </a:xfrm>
          </xdr:grpSpPr>
          <xdr:sp>
            <xdr:nvSpPr>
              <xdr:cNvPr id="319" name="Прямоугольник 318"/>
              <xdr:cNvSpPr/>
            </xdr:nvSpPr>
            <xdr:spPr bwMode="auto">
              <a:xfrm>
                <a:off x="9294131" y="3152775"/>
                <a:ext cx="2774044" cy="280205"/>
              </a:xfrm>
              <a:prstGeom prst="rect">
                <a:avLst/>
              </a:prstGeom>
              <a:noFill/>
            </xdr:spPr>
            <xdr:txBody>
              <a:bodyPr wrap="square" lIns="91440" tIns="45720" rIns="91440" bIns="45720">
                <a:spAutoFit/>
              </a:bodyPr>
              <a:lstStyle/>
              <a:p>
                <a:pPr algn="ctr">
                  <a:defRPr/>
                </a:pPr>
                <a:r>
                  <a:rPr lang="ru-RU" sz="1200" b="0" cap="none" spc="0">
                    <a:ln w="0"/>
                    <a:solidFill>
                      <a:schemeClr val="tx1"/>
                    </a:solidFill>
                    <a:latin typeface="+mn-lt"/>
                  </a:rPr>
                  <a:t>Алюминиевый профиль Инфизибл 198</a:t>
                </a:r>
                <a:endParaRPr/>
              </a:p>
            </xdr:txBody>
          </xdr:sp>
          <xdr:sp>
            <xdr:nvSpPr>
              <xdr:cNvPr id="320" name="Прямоугольник 319"/>
              <xdr:cNvSpPr/>
            </xdr:nvSpPr>
            <xdr:spPr bwMode="auto">
              <a:xfrm>
                <a:off x="9048750" y="3629025"/>
                <a:ext cx="1533525" cy="280205"/>
              </a:xfrm>
              <a:prstGeom prst="rect">
                <a:avLst/>
              </a:prstGeom>
              <a:noFill/>
            </xdr:spPr>
            <xdr:txBody>
              <a:bodyPr wrap="square" lIns="91440" tIns="45720" rIns="91440" bIns="45720">
                <a:spAutoFit/>
              </a:bodyPr>
              <a:lstStyle/>
              <a:p>
                <a:pPr algn="ctr">
                  <a:defRPr/>
                </a:pPr>
                <a:r>
                  <a:rPr lang="ru-RU" sz="1200" b="0" cap="none" spc="0">
                    <a:ln w="0"/>
                    <a:solidFill>
                      <a:schemeClr val="tx1"/>
                    </a:solidFill>
                    <a:latin typeface="+mn-lt"/>
                  </a:rPr>
                  <a:t>прямое открывание</a:t>
                </a:r>
                <a:endParaRPr/>
              </a:p>
            </xdr:txBody>
          </xdr:sp>
          <xdr:sp>
            <xdr:nvSpPr>
              <xdr:cNvPr id="321" name="Прямоугольник 320"/>
              <xdr:cNvSpPr/>
            </xdr:nvSpPr>
            <xdr:spPr bwMode="auto">
              <a:xfrm>
                <a:off x="10544175" y="3629025"/>
                <a:ext cx="1828800" cy="280205"/>
              </a:xfrm>
              <a:prstGeom prst="rect">
                <a:avLst/>
              </a:prstGeom>
              <a:noFill/>
            </xdr:spPr>
            <xdr:txBody>
              <a:bodyPr wrap="square" lIns="91440" tIns="45720" rIns="91440" bIns="45720">
                <a:spAutoFit/>
              </a:bodyPr>
              <a:lstStyle/>
              <a:p>
                <a:pPr algn="ctr">
                  <a:defRPr/>
                </a:pPr>
                <a:r>
                  <a:rPr lang="ru-RU" sz="1200" b="0" cap="none" spc="0">
                    <a:ln w="0"/>
                    <a:solidFill>
                      <a:schemeClr val="tx1"/>
                    </a:solidFill>
                    <a:latin typeface="+mn-lt"/>
                  </a:rPr>
                  <a:t>внутреннее открывание</a:t>
                </a:r>
                <a:endParaRPr/>
              </a:p>
            </xdr:txBody>
          </xdr:sp>
        </xdr:grpSp>
      </xdr:grpSp>
      <xdr:grpSp>
        <xdr:nvGrpSpPr>
          <xdr:cNvPr id="325" name=""/>
          <xdr:cNvGrpSpPr/>
        </xdr:nvGrpSpPr>
        <xdr:grpSpPr bwMode="auto">
          <a:xfrm>
            <a:off x="1143000" y="3371850"/>
            <a:ext cx="3209925" cy="2914650"/>
            <a:chOff x="3971925" y="3168970"/>
            <a:chExt cx="3276600" cy="2966038"/>
          </a:xfrm>
        </xdr:grpSpPr>
        <xdr:grpSp>
          <xdr:nvGrpSpPr>
            <xdr:cNvPr id="326" name=""/>
            <xdr:cNvGrpSpPr/>
          </xdr:nvGrpSpPr>
          <xdr:grpSpPr bwMode="auto">
            <a:xfrm>
              <a:off x="3971925" y="3168970"/>
              <a:ext cx="3276600" cy="759310"/>
              <a:chOff x="8867775" y="3159444"/>
              <a:chExt cx="3276600" cy="759310"/>
            </a:xfrm>
          </xdr:grpSpPr>
          <xdr:sp>
            <xdr:nvSpPr>
              <xdr:cNvPr id="314" name="Прямоугольник 313"/>
              <xdr:cNvSpPr/>
            </xdr:nvSpPr>
            <xdr:spPr bwMode="auto">
              <a:xfrm>
                <a:off x="9003895" y="3159444"/>
                <a:ext cx="2960099" cy="285145"/>
              </a:xfrm>
              <a:prstGeom prst="rect">
                <a:avLst/>
              </a:prstGeom>
              <a:noFill/>
            </xdr:spPr>
            <xdr:txBody>
              <a:bodyPr wrap="square" lIns="91440" tIns="45720" rIns="91440" bIns="45720">
                <a:spAutoFit/>
              </a:bodyPr>
              <a:lstStyle/>
              <a:p>
                <a:pPr algn="ctr">
                  <a:defRPr/>
                </a:pPr>
                <a:r>
                  <a:rPr lang="ru-RU" sz="1200" b="0" cap="none" spc="0">
                    <a:ln w="0"/>
                    <a:solidFill>
                      <a:schemeClr val="tx1"/>
                    </a:solidFill>
                    <a:latin typeface="+mn-lt"/>
                  </a:rPr>
                  <a:t>Алюминиевый профиль Инфизибл 4042</a:t>
                </a:r>
                <a:endParaRPr/>
              </a:p>
            </xdr:txBody>
          </xdr:sp>
          <xdr:sp>
            <xdr:nvSpPr>
              <xdr:cNvPr id="315" name="Прямоугольник 314"/>
              <xdr:cNvSpPr/>
            </xdr:nvSpPr>
            <xdr:spPr bwMode="auto">
              <a:xfrm>
                <a:off x="8867775" y="3638550"/>
                <a:ext cx="1533525" cy="280205"/>
              </a:xfrm>
              <a:prstGeom prst="rect">
                <a:avLst/>
              </a:prstGeom>
              <a:noFill/>
            </xdr:spPr>
            <xdr:txBody>
              <a:bodyPr wrap="square" lIns="91440" tIns="45720" rIns="91440" bIns="45720">
                <a:spAutoFit/>
              </a:bodyPr>
              <a:lstStyle/>
              <a:p>
                <a:pPr algn="ctr">
                  <a:defRPr/>
                </a:pPr>
                <a:r>
                  <a:rPr lang="ru-RU" sz="1200" b="0" cap="none" spc="0">
                    <a:ln w="0"/>
                    <a:solidFill>
                      <a:schemeClr val="tx1"/>
                    </a:solidFill>
                    <a:latin typeface="+mn-lt"/>
                  </a:rPr>
                  <a:t>прямое открывание</a:t>
                </a:r>
                <a:endParaRPr/>
              </a:p>
            </xdr:txBody>
          </xdr:sp>
          <xdr:sp>
            <xdr:nvSpPr>
              <xdr:cNvPr id="316" name="Прямоугольник 315"/>
              <xdr:cNvSpPr/>
            </xdr:nvSpPr>
            <xdr:spPr bwMode="auto">
              <a:xfrm>
                <a:off x="10315575" y="3638550"/>
                <a:ext cx="1828800" cy="280205"/>
              </a:xfrm>
              <a:prstGeom prst="rect">
                <a:avLst/>
              </a:prstGeom>
              <a:noFill/>
            </xdr:spPr>
            <xdr:txBody>
              <a:bodyPr wrap="square" lIns="91440" tIns="45720" rIns="91440" bIns="45720">
                <a:spAutoFit/>
              </a:bodyPr>
              <a:lstStyle/>
              <a:p>
                <a:pPr algn="ctr">
                  <a:defRPr/>
                </a:pPr>
                <a:r>
                  <a:rPr lang="ru-RU" sz="1200" b="0" cap="none" spc="0">
                    <a:ln w="0"/>
                    <a:solidFill>
                      <a:schemeClr val="tx1"/>
                    </a:solidFill>
                    <a:latin typeface="+mn-lt"/>
                  </a:rPr>
                  <a:t>внутреннее открывание</a:t>
                </a:r>
                <a:endParaRPr/>
              </a:p>
            </xdr:txBody>
          </xdr:sp>
        </xdr:grpSp>
        <xdr:pic>
          <xdr:nvPicPr>
            <xdr:cNvPr id="312" name="Рисунок 311"/>
            <xdr:cNvPicPr>
              <a:picLocks noChangeAspect="1"/>
            </xdr:cNvPicPr>
          </xdr:nvPicPr>
          <xdr:blipFill>
            <a:blip r:embed="rId4"/>
            <a:srcRect l="80291" t="11657" r="4741" b="74701"/>
            <a:stretch/>
          </xdr:blipFill>
          <xdr:spPr bwMode="auto">
            <a:xfrm rot="5400000">
              <a:off x="5294059" y="4316663"/>
              <a:ext cx="2182132" cy="1454558"/>
            </a:xfrm>
            <a:prstGeom prst="rect">
              <a:avLst/>
            </a:prstGeom>
          </xdr:spPr>
        </xdr:pic>
        <xdr:pic>
          <xdr:nvPicPr>
            <xdr:cNvPr id="313" name="Рисунок 312"/>
            <xdr:cNvPicPr>
              <a:picLocks noChangeAspect="1"/>
            </xdr:cNvPicPr>
          </xdr:nvPicPr>
          <xdr:blipFill>
            <a:blip r:embed="rId5"/>
            <a:srcRect l="58397" t="11822" r="26811" b="74454"/>
            <a:stretch/>
          </xdr:blipFill>
          <xdr:spPr bwMode="auto">
            <a:xfrm rot="5400000">
              <a:off x="3643839" y="4305137"/>
              <a:ext cx="2156458" cy="1463373"/>
            </a:xfrm>
            <a:prstGeom prst="rect">
              <a:avLst/>
            </a:prstGeom>
          </xdr:spPr>
        </xdr:pic>
      </xdr:grpSp>
    </xdr:grpSp>
    <xdr:clientData/>
  </xdr:twoCellAnchor>
  <xdr:oneCellAnchor>
    <xdr:from>
      <xdr:col>13</xdr:col>
      <xdr:colOff>0</xdr:colOff>
      <xdr:row>90</xdr:row>
      <xdr:rowOff>0</xdr:rowOff>
    </xdr:from>
    <xdr:ext cx="218440" cy="3322"/>
    <xdr:pic>
      <xdr:nvPicPr>
        <xdr:cNvPr id="361" name="Рисунок 360" descr="22.jpg"/>
        <xdr:cNvPicPr/>
      </xdr:nvPicPr>
      <xdr:blipFill>
        <a:blip r:embed="rId6"/>
        <a:srcRect l="63993" t="16516" r="18176" b="51850"/>
        <a:stretch/>
      </xdr:blipFill>
      <xdr:spPr bwMode="auto">
        <a:xfrm>
          <a:off x="0" y="30784800"/>
          <a:ext cx="218440" cy="3322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90</xdr:row>
      <xdr:rowOff>0</xdr:rowOff>
    </xdr:from>
    <xdr:ext cx="218440" cy="3322"/>
    <xdr:pic>
      <xdr:nvPicPr>
        <xdr:cNvPr id="362" name="Рисунок 361" descr="22.jpg"/>
        <xdr:cNvPicPr/>
      </xdr:nvPicPr>
      <xdr:blipFill>
        <a:blip r:embed="rId6"/>
        <a:srcRect l="63993" t="16516" r="18176" b="51850"/>
        <a:stretch/>
      </xdr:blipFill>
      <xdr:spPr bwMode="auto">
        <a:xfrm>
          <a:off x="0" y="30784800"/>
          <a:ext cx="218440" cy="3322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90</xdr:row>
      <xdr:rowOff>0</xdr:rowOff>
    </xdr:from>
    <xdr:ext cx="218440" cy="3322"/>
    <xdr:pic>
      <xdr:nvPicPr>
        <xdr:cNvPr id="363" name="Рисунок 362" descr="22.jpg"/>
        <xdr:cNvPicPr/>
      </xdr:nvPicPr>
      <xdr:blipFill>
        <a:blip r:embed="rId6"/>
        <a:srcRect l="63993" t="16516" r="18176" b="51850"/>
        <a:stretch/>
      </xdr:blipFill>
      <xdr:spPr bwMode="auto">
        <a:xfrm>
          <a:off x="0" y="30784800"/>
          <a:ext cx="218440" cy="3322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90</xdr:row>
      <xdr:rowOff>0</xdr:rowOff>
    </xdr:from>
    <xdr:ext cx="218440" cy="3322"/>
    <xdr:pic>
      <xdr:nvPicPr>
        <xdr:cNvPr id="364" name="Рисунок 363" descr="22.jpg"/>
        <xdr:cNvPicPr/>
      </xdr:nvPicPr>
      <xdr:blipFill>
        <a:blip r:embed="rId6"/>
        <a:srcRect l="63993" t="16516" r="18176" b="51850"/>
        <a:stretch/>
      </xdr:blipFill>
      <xdr:spPr bwMode="auto">
        <a:xfrm>
          <a:off x="0" y="30784800"/>
          <a:ext cx="218440" cy="3322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90</xdr:row>
      <xdr:rowOff>0</xdr:rowOff>
    </xdr:from>
    <xdr:ext cx="218440" cy="3322"/>
    <xdr:pic>
      <xdr:nvPicPr>
        <xdr:cNvPr id="365" name="Рисунок 364" descr="22.jpg"/>
        <xdr:cNvPicPr/>
      </xdr:nvPicPr>
      <xdr:blipFill>
        <a:blip r:embed="rId6"/>
        <a:srcRect l="63993" t="16516" r="18176" b="51850"/>
        <a:stretch/>
      </xdr:blipFill>
      <xdr:spPr bwMode="auto">
        <a:xfrm>
          <a:off x="0" y="30784800"/>
          <a:ext cx="218440" cy="3322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90</xdr:row>
      <xdr:rowOff>0</xdr:rowOff>
    </xdr:from>
    <xdr:ext cx="218440" cy="3322"/>
    <xdr:pic>
      <xdr:nvPicPr>
        <xdr:cNvPr id="366" name="Рисунок 365" descr="22.jpg"/>
        <xdr:cNvPicPr/>
      </xdr:nvPicPr>
      <xdr:blipFill>
        <a:blip r:embed="rId6"/>
        <a:srcRect l="63993" t="16516" r="18176" b="51850"/>
        <a:stretch/>
      </xdr:blipFill>
      <xdr:spPr bwMode="auto">
        <a:xfrm>
          <a:off x="0" y="30784800"/>
          <a:ext cx="218440" cy="3322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90</xdr:row>
      <xdr:rowOff>0</xdr:rowOff>
    </xdr:from>
    <xdr:ext cx="218440" cy="3322"/>
    <xdr:pic>
      <xdr:nvPicPr>
        <xdr:cNvPr id="367" name="Рисунок 366" descr="22.jpg"/>
        <xdr:cNvPicPr/>
      </xdr:nvPicPr>
      <xdr:blipFill>
        <a:blip r:embed="rId6"/>
        <a:srcRect l="63993" t="16516" r="18176" b="51850"/>
        <a:stretch/>
      </xdr:blipFill>
      <xdr:spPr bwMode="auto">
        <a:xfrm>
          <a:off x="0" y="30784800"/>
          <a:ext cx="218440" cy="3322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90</xdr:row>
      <xdr:rowOff>0</xdr:rowOff>
    </xdr:from>
    <xdr:ext cx="218440" cy="3322"/>
    <xdr:pic>
      <xdr:nvPicPr>
        <xdr:cNvPr id="368" name="Рисунок 367" descr="22.jpg"/>
        <xdr:cNvPicPr/>
      </xdr:nvPicPr>
      <xdr:blipFill>
        <a:blip r:embed="rId6"/>
        <a:srcRect l="63993" t="16516" r="18176" b="51850"/>
        <a:stretch/>
      </xdr:blipFill>
      <xdr:spPr bwMode="auto">
        <a:xfrm>
          <a:off x="0" y="30784800"/>
          <a:ext cx="218440" cy="3322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90</xdr:row>
      <xdr:rowOff>0</xdr:rowOff>
    </xdr:from>
    <xdr:ext cx="218440" cy="3322"/>
    <xdr:pic>
      <xdr:nvPicPr>
        <xdr:cNvPr id="369" name="Рисунок 368" descr="22.jpg"/>
        <xdr:cNvPicPr/>
      </xdr:nvPicPr>
      <xdr:blipFill>
        <a:blip r:embed="rId6"/>
        <a:srcRect l="63993" t="16516" r="18176" b="51850"/>
        <a:stretch/>
      </xdr:blipFill>
      <xdr:spPr bwMode="auto">
        <a:xfrm>
          <a:off x="0" y="30784800"/>
          <a:ext cx="218440" cy="3322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90</xdr:row>
      <xdr:rowOff>0</xdr:rowOff>
    </xdr:from>
    <xdr:ext cx="218440" cy="3322"/>
    <xdr:pic>
      <xdr:nvPicPr>
        <xdr:cNvPr id="370" name="Рисунок 369" descr="22.jpg"/>
        <xdr:cNvPicPr/>
      </xdr:nvPicPr>
      <xdr:blipFill>
        <a:blip r:embed="rId6"/>
        <a:srcRect l="63993" t="16516" r="18176" b="51850"/>
        <a:stretch/>
      </xdr:blipFill>
      <xdr:spPr bwMode="auto">
        <a:xfrm>
          <a:off x="0" y="30784800"/>
          <a:ext cx="218440" cy="3322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90</xdr:row>
      <xdr:rowOff>0</xdr:rowOff>
    </xdr:from>
    <xdr:ext cx="218440" cy="3322"/>
    <xdr:pic>
      <xdr:nvPicPr>
        <xdr:cNvPr id="371" name="Рисунок 370" descr="22.jpg"/>
        <xdr:cNvPicPr/>
      </xdr:nvPicPr>
      <xdr:blipFill>
        <a:blip r:embed="rId6"/>
        <a:srcRect l="63993" t="16516" r="18176" b="51850"/>
        <a:stretch/>
      </xdr:blipFill>
      <xdr:spPr bwMode="auto">
        <a:xfrm>
          <a:off x="0" y="30784800"/>
          <a:ext cx="218440" cy="3322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90</xdr:row>
      <xdr:rowOff>0</xdr:rowOff>
    </xdr:from>
    <xdr:ext cx="218440" cy="3322"/>
    <xdr:pic>
      <xdr:nvPicPr>
        <xdr:cNvPr id="372" name="Рисунок 371" descr="22.jpg"/>
        <xdr:cNvPicPr/>
      </xdr:nvPicPr>
      <xdr:blipFill>
        <a:blip r:embed="rId6"/>
        <a:srcRect l="63993" t="16516" r="18176" b="51850"/>
        <a:stretch/>
      </xdr:blipFill>
      <xdr:spPr bwMode="auto">
        <a:xfrm>
          <a:off x="0" y="30784800"/>
          <a:ext cx="218440" cy="3322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90</xdr:row>
      <xdr:rowOff>0</xdr:rowOff>
    </xdr:from>
    <xdr:ext cx="218440" cy="3322"/>
    <xdr:pic>
      <xdr:nvPicPr>
        <xdr:cNvPr id="373" name="Рисунок 372" descr="22.jpg"/>
        <xdr:cNvPicPr/>
      </xdr:nvPicPr>
      <xdr:blipFill>
        <a:blip r:embed="rId6"/>
        <a:srcRect l="63993" t="16516" r="18176" b="51850"/>
        <a:stretch/>
      </xdr:blipFill>
      <xdr:spPr bwMode="auto">
        <a:xfrm>
          <a:off x="0" y="30784800"/>
          <a:ext cx="218440" cy="3322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90</xdr:row>
      <xdr:rowOff>0</xdr:rowOff>
    </xdr:from>
    <xdr:ext cx="218440" cy="3322"/>
    <xdr:pic>
      <xdr:nvPicPr>
        <xdr:cNvPr id="374" name="Рисунок 373" descr="22.jpg"/>
        <xdr:cNvPicPr/>
      </xdr:nvPicPr>
      <xdr:blipFill>
        <a:blip r:embed="rId6"/>
        <a:srcRect l="63993" t="16516" r="18176" b="51850"/>
        <a:stretch/>
      </xdr:blipFill>
      <xdr:spPr bwMode="auto">
        <a:xfrm>
          <a:off x="0" y="30784800"/>
          <a:ext cx="218440" cy="3322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90</xdr:row>
      <xdr:rowOff>0</xdr:rowOff>
    </xdr:from>
    <xdr:ext cx="218440" cy="3322"/>
    <xdr:pic>
      <xdr:nvPicPr>
        <xdr:cNvPr id="375" name="Рисунок 374" descr="22.jpg"/>
        <xdr:cNvPicPr/>
      </xdr:nvPicPr>
      <xdr:blipFill>
        <a:blip r:embed="rId6"/>
        <a:srcRect l="63993" t="16516" r="18176" b="51850"/>
        <a:stretch/>
      </xdr:blipFill>
      <xdr:spPr bwMode="auto">
        <a:xfrm>
          <a:off x="0" y="30784800"/>
          <a:ext cx="218440" cy="3322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90</xdr:row>
      <xdr:rowOff>0</xdr:rowOff>
    </xdr:from>
    <xdr:ext cx="218440" cy="3322"/>
    <xdr:pic>
      <xdr:nvPicPr>
        <xdr:cNvPr id="376" name="Рисунок 375" descr="22.jpg"/>
        <xdr:cNvPicPr/>
      </xdr:nvPicPr>
      <xdr:blipFill>
        <a:blip r:embed="rId6"/>
        <a:srcRect l="63993" t="16516" r="18176" b="51850"/>
        <a:stretch/>
      </xdr:blipFill>
      <xdr:spPr bwMode="auto">
        <a:xfrm>
          <a:off x="0" y="30784800"/>
          <a:ext cx="218440" cy="3322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90</xdr:row>
      <xdr:rowOff>0</xdr:rowOff>
    </xdr:from>
    <xdr:ext cx="218440" cy="3322"/>
    <xdr:pic>
      <xdr:nvPicPr>
        <xdr:cNvPr id="377" name="Рисунок 376" descr="22.jpg"/>
        <xdr:cNvPicPr/>
      </xdr:nvPicPr>
      <xdr:blipFill>
        <a:blip r:embed="rId6"/>
        <a:srcRect l="63993" t="16516" r="18176" b="51850"/>
        <a:stretch/>
      </xdr:blipFill>
      <xdr:spPr bwMode="auto">
        <a:xfrm>
          <a:off x="0" y="30784800"/>
          <a:ext cx="218440" cy="3322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90</xdr:row>
      <xdr:rowOff>0</xdr:rowOff>
    </xdr:from>
    <xdr:ext cx="218440" cy="3322"/>
    <xdr:pic>
      <xdr:nvPicPr>
        <xdr:cNvPr id="378" name="Рисунок 377" descr="22.jpg"/>
        <xdr:cNvPicPr/>
      </xdr:nvPicPr>
      <xdr:blipFill>
        <a:blip r:embed="rId6"/>
        <a:srcRect l="63993" t="16516" r="18176" b="51850"/>
        <a:stretch/>
      </xdr:blipFill>
      <xdr:spPr bwMode="auto">
        <a:xfrm>
          <a:off x="0" y="30784800"/>
          <a:ext cx="218440" cy="3322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90</xdr:row>
      <xdr:rowOff>0</xdr:rowOff>
    </xdr:from>
    <xdr:ext cx="218440" cy="3322"/>
    <xdr:pic>
      <xdr:nvPicPr>
        <xdr:cNvPr id="379" name="Рисунок 378" descr="22.jpg"/>
        <xdr:cNvPicPr/>
      </xdr:nvPicPr>
      <xdr:blipFill>
        <a:blip r:embed="rId6"/>
        <a:srcRect l="63993" t="16516" r="18176" b="51850"/>
        <a:stretch/>
      </xdr:blipFill>
      <xdr:spPr bwMode="auto">
        <a:xfrm>
          <a:off x="0" y="30784800"/>
          <a:ext cx="218440" cy="3322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90</xdr:row>
      <xdr:rowOff>0</xdr:rowOff>
    </xdr:from>
    <xdr:ext cx="218440" cy="3322"/>
    <xdr:pic>
      <xdr:nvPicPr>
        <xdr:cNvPr id="380" name="Рисунок 379" descr="22.jpg"/>
        <xdr:cNvPicPr/>
      </xdr:nvPicPr>
      <xdr:blipFill>
        <a:blip r:embed="rId6"/>
        <a:srcRect l="63993" t="16516" r="18176" b="51850"/>
        <a:stretch/>
      </xdr:blipFill>
      <xdr:spPr bwMode="auto">
        <a:xfrm>
          <a:off x="0" y="30784800"/>
          <a:ext cx="218440" cy="3322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90</xdr:row>
      <xdr:rowOff>0</xdr:rowOff>
    </xdr:from>
    <xdr:ext cx="218440" cy="3322"/>
    <xdr:pic>
      <xdr:nvPicPr>
        <xdr:cNvPr id="381" name="Рисунок 380" descr="22.jpg"/>
        <xdr:cNvPicPr/>
      </xdr:nvPicPr>
      <xdr:blipFill>
        <a:blip r:embed="rId6"/>
        <a:srcRect l="63993" t="16516" r="18176" b="51850"/>
        <a:stretch/>
      </xdr:blipFill>
      <xdr:spPr bwMode="auto">
        <a:xfrm>
          <a:off x="0" y="30784800"/>
          <a:ext cx="218440" cy="3322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90</xdr:row>
      <xdr:rowOff>0</xdr:rowOff>
    </xdr:from>
    <xdr:ext cx="218440" cy="3322"/>
    <xdr:pic>
      <xdr:nvPicPr>
        <xdr:cNvPr id="382" name="Рисунок 381" descr="22.jpg"/>
        <xdr:cNvPicPr/>
      </xdr:nvPicPr>
      <xdr:blipFill>
        <a:blip r:embed="rId6"/>
        <a:srcRect l="63993" t="16516" r="18176" b="51850"/>
        <a:stretch/>
      </xdr:blipFill>
      <xdr:spPr bwMode="auto">
        <a:xfrm>
          <a:off x="0" y="30784800"/>
          <a:ext cx="218440" cy="3322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90</xdr:row>
      <xdr:rowOff>0</xdr:rowOff>
    </xdr:from>
    <xdr:ext cx="218440" cy="3322"/>
    <xdr:pic>
      <xdr:nvPicPr>
        <xdr:cNvPr id="383" name="Рисунок 382" descr="22.jpg"/>
        <xdr:cNvPicPr/>
      </xdr:nvPicPr>
      <xdr:blipFill>
        <a:blip r:embed="rId6"/>
        <a:srcRect l="63993" t="16516" r="18176" b="51850"/>
        <a:stretch/>
      </xdr:blipFill>
      <xdr:spPr bwMode="auto">
        <a:xfrm>
          <a:off x="0" y="30784800"/>
          <a:ext cx="218440" cy="3322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90</xdr:row>
      <xdr:rowOff>0</xdr:rowOff>
    </xdr:from>
    <xdr:ext cx="218440" cy="3322"/>
    <xdr:pic>
      <xdr:nvPicPr>
        <xdr:cNvPr id="384" name="Рисунок 383" descr="22.jpg"/>
        <xdr:cNvPicPr/>
      </xdr:nvPicPr>
      <xdr:blipFill>
        <a:blip r:embed="rId6"/>
        <a:srcRect l="63993" t="16516" r="18176" b="51850"/>
        <a:stretch/>
      </xdr:blipFill>
      <xdr:spPr bwMode="auto">
        <a:xfrm>
          <a:off x="0" y="30784800"/>
          <a:ext cx="218440" cy="3322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90</xdr:row>
      <xdr:rowOff>0</xdr:rowOff>
    </xdr:from>
    <xdr:ext cx="218440" cy="3322"/>
    <xdr:pic>
      <xdr:nvPicPr>
        <xdr:cNvPr id="385" name="Рисунок 384" descr="22.jpg"/>
        <xdr:cNvPicPr/>
      </xdr:nvPicPr>
      <xdr:blipFill>
        <a:blip r:embed="rId6"/>
        <a:srcRect l="63993" t="16516" r="18176" b="51850"/>
        <a:stretch/>
      </xdr:blipFill>
      <xdr:spPr bwMode="auto">
        <a:xfrm>
          <a:off x="0" y="30784800"/>
          <a:ext cx="218440" cy="3322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90</xdr:row>
      <xdr:rowOff>0</xdr:rowOff>
    </xdr:from>
    <xdr:ext cx="218440" cy="3322"/>
    <xdr:pic>
      <xdr:nvPicPr>
        <xdr:cNvPr id="386" name="Рисунок 385" descr="22.jpg"/>
        <xdr:cNvPicPr/>
      </xdr:nvPicPr>
      <xdr:blipFill>
        <a:blip r:embed="rId6"/>
        <a:srcRect l="63993" t="16516" r="18176" b="51850"/>
        <a:stretch/>
      </xdr:blipFill>
      <xdr:spPr bwMode="auto">
        <a:xfrm>
          <a:off x="0" y="30784800"/>
          <a:ext cx="218440" cy="3322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90</xdr:row>
      <xdr:rowOff>0</xdr:rowOff>
    </xdr:from>
    <xdr:ext cx="218440" cy="3322"/>
    <xdr:pic>
      <xdr:nvPicPr>
        <xdr:cNvPr id="387" name="Рисунок 386" descr="22.jpg"/>
        <xdr:cNvPicPr/>
      </xdr:nvPicPr>
      <xdr:blipFill>
        <a:blip r:embed="rId6"/>
        <a:srcRect l="63993" t="16516" r="18176" b="51850"/>
        <a:stretch/>
      </xdr:blipFill>
      <xdr:spPr bwMode="auto">
        <a:xfrm>
          <a:off x="0" y="30784800"/>
          <a:ext cx="218440" cy="3322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90</xdr:row>
      <xdr:rowOff>0</xdr:rowOff>
    </xdr:from>
    <xdr:ext cx="218440" cy="3322"/>
    <xdr:pic>
      <xdr:nvPicPr>
        <xdr:cNvPr id="388" name="Рисунок 387" descr="22.jpg"/>
        <xdr:cNvPicPr/>
      </xdr:nvPicPr>
      <xdr:blipFill>
        <a:blip r:embed="rId6"/>
        <a:srcRect l="63993" t="16516" r="18176" b="51850"/>
        <a:stretch/>
      </xdr:blipFill>
      <xdr:spPr bwMode="auto">
        <a:xfrm>
          <a:off x="0" y="30784800"/>
          <a:ext cx="218440" cy="3322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90</xdr:row>
      <xdr:rowOff>0</xdr:rowOff>
    </xdr:from>
    <xdr:ext cx="218440" cy="3322"/>
    <xdr:pic>
      <xdr:nvPicPr>
        <xdr:cNvPr id="389" name="Рисунок 388" descr="22.jpg"/>
        <xdr:cNvPicPr/>
      </xdr:nvPicPr>
      <xdr:blipFill>
        <a:blip r:embed="rId6"/>
        <a:srcRect l="63993" t="16516" r="18176" b="51850"/>
        <a:stretch/>
      </xdr:blipFill>
      <xdr:spPr bwMode="auto">
        <a:xfrm>
          <a:off x="0" y="30784800"/>
          <a:ext cx="218440" cy="3322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90</xdr:row>
      <xdr:rowOff>0</xdr:rowOff>
    </xdr:from>
    <xdr:ext cx="218440" cy="3322"/>
    <xdr:pic>
      <xdr:nvPicPr>
        <xdr:cNvPr id="390" name="Рисунок 389" descr="22.jpg"/>
        <xdr:cNvPicPr/>
      </xdr:nvPicPr>
      <xdr:blipFill>
        <a:blip r:embed="rId6"/>
        <a:srcRect l="63993" t="16516" r="18176" b="51850"/>
        <a:stretch/>
      </xdr:blipFill>
      <xdr:spPr bwMode="auto">
        <a:xfrm>
          <a:off x="0" y="30784800"/>
          <a:ext cx="218440" cy="3322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90</xdr:row>
      <xdr:rowOff>0</xdr:rowOff>
    </xdr:from>
    <xdr:ext cx="218440" cy="3322"/>
    <xdr:pic>
      <xdr:nvPicPr>
        <xdr:cNvPr id="391" name="Рисунок 390" descr="22.jpg"/>
        <xdr:cNvPicPr/>
      </xdr:nvPicPr>
      <xdr:blipFill>
        <a:blip r:embed="rId6"/>
        <a:srcRect l="63993" t="16516" r="18176" b="51850"/>
        <a:stretch/>
      </xdr:blipFill>
      <xdr:spPr bwMode="auto">
        <a:xfrm>
          <a:off x="0" y="30784800"/>
          <a:ext cx="218440" cy="3322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90</xdr:row>
      <xdr:rowOff>0</xdr:rowOff>
    </xdr:from>
    <xdr:ext cx="218440" cy="3322"/>
    <xdr:pic>
      <xdr:nvPicPr>
        <xdr:cNvPr id="392" name="Рисунок 391" descr="22.jpg"/>
        <xdr:cNvPicPr/>
      </xdr:nvPicPr>
      <xdr:blipFill>
        <a:blip r:embed="rId6"/>
        <a:srcRect l="63993" t="16516" r="18176" b="51850"/>
        <a:stretch/>
      </xdr:blipFill>
      <xdr:spPr bwMode="auto">
        <a:xfrm>
          <a:off x="0" y="30784800"/>
          <a:ext cx="218440" cy="3322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90</xdr:row>
      <xdr:rowOff>0</xdr:rowOff>
    </xdr:from>
    <xdr:ext cx="218440" cy="3322"/>
    <xdr:pic>
      <xdr:nvPicPr>
        <xdr:cNvPr id="393" name="Рисунок 392" descr="22.jpg"/>
        <xdr:cNvPicPr/>
      </xdr:nvPicPr>
      <xdr:blipFill>
        <a:blip r:embed="rId6"/>
        <a:srcRect l="63993" t="16516" r="18176" b="51850"/>
        <a:stretch/>
      </xdr:blipFill>
      <xdr:spPr bwMode="auto">
        <a:xfrm>
          <a:off x="0" y="30784800"/>
          <a:ext cx="218440" cy="3322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90</xdr:row>
      <xdr:rowOff>0</xdr:rowOff>
    </xdr:from>
    <xdr:ext cx="218440" cy="3322"/>
    <xdr:pic>
      <xdr:nvPicPr>
        <xdr:cNvPr id="394" name="Рисунок 393" descr="22.jpg"/>
        <xdr:cNvPicPr/>
      </xdr:nvPicPr>
      <xdr:blipFill>
        <a:blip r:embed="rId6"/>
        <a:srcRect l="63993" t="16516" r="18176" b="51850"/>
        <a:stretch/>
      </xdr:blipFill>
      <xdr:spPr bwMode="auto">
        <a:xfrm>
          <a:off x="0" y="30784800"/>
          <a:ext cx="218440" cy="3322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175</xdr:row>
      <xdr:rowOff>0</xdr:rowOff>
    </xdr:from>
    <xdr:ext cx="218440" cy="3322"/>
    <xdr:pic>
      <xdr:nvPicPr>
        <xdr:cNvPr id="395" name="Рисунок 394" descr="22.jpg"/>
        <xdr:cNvPicPr/>
      </xdr:nvPicPr>
      <xdr:blipFill>
        <a:blip r:embed="rId6"/>
        <a:srcRect l="63993" t="16516" r="18176" b="51850"/>
        <a:stretch/>
      </xdr:blipFill>
      <xdr:spPr bwMode="auto">
        <a:xfrm>
          <a:off x="0" y="39566850"/>
          <a:ext cx="218440" cy="3322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175</xdr:row>
      <xdr:rowOff>0</xdr:rowOff>
    </xdr:from>
    <xdr:ext cx="218440" cy="3322"/>
    <xdr:pic>
      <xdr:nvPicPr>
        <xdr:cNvPr id="396" name="Рисунок 395" descr="22.jpg"/>
        <xdr:cNvPicPr/>
      </xdr:nvPicPr>
      <xdr:blipFill>
        <a:blip r:embed="rId6"/>
        <a:srcRect l="63993" t="16516" r="18176" b="51850"/>
        <a:stretch/>
      </xdr:blipFill>
      <xdr:spPr bwMode="auto">
        <a:xfrm>
          <a:off x="0" y="39566850"/>
          <a:ext cx="218440" cy="3322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174</xdr:row>
      <xdr:rowOff>419100</xdr:rowOff>
    </xdr:from>
    <xdr:ext cx="218440" cy="3322"/>
    <xdr:pic>
      <xdr:nvPicPr>
        <xdr:cNvPr id="397" name="Рисунок 396" descr="22.jpg"/>
        <xdr:cNvPicPr/>
      </xdr:nvPicPr>
      <xdr:blipFill>
        <a:blip r:embed="rId6"/>
        <a:srcRect l="63993" t="16516" r="18176" b="51850"/>
        <a:stretch/>
      </xdr:blipFill>
      <xdr:spPr bwMode="auto">
        <a:xfrm>
          <a:off x="0" y="39566850"/>
          <a:ext cx="218440" cy="3322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175</xdr:row>
      <xdr:rowOff>0</xdr:rowOff>
    </xdr:from>
    <xdr:ext cx="218440" cy="3322"/>
    <xdr:pic>
      <xdr:nvPicPr>
        <xdr:cNvPr id="398" name="Рисунок 397" descr="22.jpg"/>
        <xdr:cNvPicPr/>
      </xdr:nvPicPr>
      <xdr:blipFill>
        <a:blip r:embed="rId6"/>
        <a:srcRect l="63993" t="16516" r="18176" b="51850"/>
        <a:stretch/>
      </xdr:blipFill>
      <xdr:spPr bwMode="auto">
        <a:xfrm>
          <a:off x="0" y="39566850"/>
          <a:ext cx="218440" cy="3322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174</xdr:row>
      <xdr:rowOff>419100</xdr:rowOff>
    </xdr:from>
    <xdr:ext cx="218440" cy="3322"/>
    <xdr:pic>
      <xdr:nvPicPr>
        <xdr:cNvPr id="399" name="Рисунок 398" descr="22.jpg"/>
        <xdr:cNvPicPr/>
      </xdr:nvPicPr>
      <xdr:blipFill>
        <a:blip r:embed="rId6"/>
        <a:srcRect l="63993" t="16516" r="18176" b="51850"/>
        <a:stretch/>
      </xdr:blipFill>
      <xdr:spPr bwMode="auto">
        <a:xfrm>
          <a:off x="0" y="39566850"/>
          <a:ext cx="218440" cy="3322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175</xdr:row>
      <xdr:rowOff>0</xdr:rowOff>
    </xdr:from>
    <xdr:ext cx="218440" cy="3322"/>
    <xdr:pic>
      <xdr:nvPicPr>
        <xdr:cNvPr id="400" name="Рисунок 399" descr="22.jpg"/>
        <xdr:cNvPicPr/>
      </xdr:nvPicPr>
      <xdr:blipFill>
        <a:blip r:embed="rId6"/>
        <a:srcRect l="63993" t="16516" r="18176" b="51850"/>
        <a:stretch/>
      </xdr:blipFill>
      <xdr:spPr bwMode="auto">
        <a:xfrm>
          <a:off x="0" y="39566850"/>
          <a:ext cx="218440" cy="3322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175</xdr:row>
      <xdr:rowOff>0</xdr:rowOff>
    </xdr:from>
    <xdr:ext cx="218440" cy="3322"/>
    <xdr:pic>
      <xdr:nvPicPr>
        <xdr:cNvPr id="401" name="Рисунок 400" descr="22.jpg"/>
        <xdr:cNvPicPr/>
      </xdr:nvPicPr>
      <xdr:blipFill>
        <a:blip r:embed="rId6"/>
        <a:srcRect l="63993" t="16516" r="18176" b="51850"/>
        <a:stretch/>
      </xdr:blipFill>
      <xdr:spPr bwMode="auto">
        <a:xfrm>
          <a:off x="0" y="39566850"/>
          <a:ext cx="218440" cy="3322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174</xdr:row>
      <xdr:rowOff>419100</xdr:rowOff>
    </xdr:from>
    <xdr:ext cx="218440" cy="3322"/>
    <xdr:pic>
      <xdr:nvPicPr>
        <xdr:cNvPr id="402" name="Рисунок 401" descr="22.jpg"/>
        <xdr:cNvPicPr/>
      </xdr:nvPicPr>
      <xdr:blipFill>
        <a:blip r:embed="rId6"/>
        <a:srcRect l="63993" t="16516" r="18176" b="51850"/>
        <a:stretch/>
      </xdr:blipFill>
      <xdr:spPr bwMode="auto">
        <a:xfrm>
          <a:off x="0" y="39566850"/>
          <a:ext cx="218440" cy="3322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175</xdr:row>
      <xdr:rowOff>0</xdr:rowOff>
    </xdr:from>
    <xdr:ext cx="218440" cy="3322"/>
    <xdr:pic>
      <xdr:nvPicPr>
        <xdr:cNvPr id="403" name="Рисунок 402" descr="22.jpg"/>
        <xdr:cNvPicPr/>
      </xdr:nvPicPr>
      <xdr:blipFill>
        <a:blip r:embed="rId6"/>
        <a:srcRect l="63993" t="16516" r="18176" b="51850"/>
        <a:stretch/>
      </xdr:blipFill>
      <xdr:spPr bwMode="auto">
        <a:xfrm>
          <a:off x="0" y="39566850"/>
          <a:ext cx="218440" cy="3322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175</xdr:row>
      <xdr:rowOff>0</xdr:rowOff>
    </xdr:from>
    <xdr:ext cx="218440" cy="3322"/>
    <xdr:pic>
      <xdr:nvPicPr>
        <xdr:cNvPr id="404" name="Рисунок 403" descr="22.jpg"/>
        <xdr:cNvPicPr/>
      </xdr:nvPicPr>
      <xdr:blipFill>
        <a:blip r:embed="rId6"/>
        <a:srcRect l="63993" t="16516" r="18176" b="51850"/>
        <a:stretch/>
      </xdr:blipFill>
      <xdr:spPr bwMode="auto">
        <a:xfrm>
          <a:off x="0" y="39566850"/>
          <a:ext cx="218440" cy="3322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175</xdr:row>
      <xdr:rowOff>0</xdr:rowOff>
    </xdr:from>
    <xdr:ext cx="218440" cy="3322"/>
    <xdr:pic>
      <xdr:nvPicPr>
        <xdr:cNvPr id="405" name="Рисунок 404" descr="22.jpg"/>
        <xdr:cNvPicPr/>
      </xdr:nvPicPr>
      <xdr:blipFill>
        <a:blip r:embed="rId6"/>
        <a:srcRect l="63993" t="16516" r="18176" b="51850"/>
        <a:stretch/>
      </xdr:blipFill>
      <xdr:spPr bwMode="auto">
        <a:xfrm>
          <a:off x="0" y="39566850"/>
          <a:ext cx="218440" cy="3322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175</xdr:row>
      <xdr:rowOff>0</xdr:rowOff>
    </xdr:from>
    <xdr:ext cx="218440" cy="3322"/>
    <xdr:pic>
      <xdr:nvPicPr>
        <xdr:cNvPr id="406" name="Рисунок 405" descr="22.jpg"/>
        <xdr:cNvPicPr/>
      </xdr:nvPicPr>
      <xdr:blipFill>
        <a:blip r:embed="rId6"/>
        <a:srcRect l="63993" t="16516" r="18176" b="51850"/>
        <a:stretch/>
      </xdr:blipFill>
      <xdr:spPr bwMode="auto">
        <a:xfrm>
          <a:off x="0" y="39566850"/>
          <a:ext cx="218440" cy="3322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175</xdr:row>
      <xdr:rowOff>0</xdr:rowOff>
    </xdr:from>
    <xdr:ext cx="218440" cy="3322"/>
    <xdr:pic>
      <xdr:nvPicPr>
        <xdr:cNvPr id="407" name="Рисунок 406" descr="22.jpg"/>
        <xdr:cNvPicPr/>
      </xdr:nvPicPr>
      <xdr:blipFill>
        <a:blip r:embed="rId6"/>
        <a:srcRect l="63993" t="16516" r="18176" b="51850"/>
        <a:stretch/>
      </xdr:blipFill>
      <xdr:spPr bwMode="auto">
        <a:xfrm>
          <a:off x="0" y="39566850"/>
          <a:ext cx="218440" cy="3322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175</xdr:row>
      <xdr:rowOff>0</xdr:rowOff>
    </xdr:from>
    <xdr:ext cx="218440" cy="3322"/>
    <xdr:pic>
      <xdr:nvPicPr>
        <xdr:cNvPr id="408" name="Рисунок 407" descr="22.jpg"/>
        <xdr:cNvPicPr/>
      </xdr:nvPicPr>
      <xdr:blipFill>
        <a:blip r:embed="rId6"/>
        <a:srcRect l="63993" t="16516" r="18176" b="51850"/>
        <a:stretch/>
      </xdr:blipFill>
      <xdr:spPr bwMode="auto">
        <a:xfrm>
          <a:off x="0" y="39566850"/>
          <a:ext cx="218440" cy="3322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175</xdr:row>
      <xdr:rowOff>0</xdr:rowOff>
    </xdr:from>
    <xdr:ext cx="218440" cy="3322"/>
    <xdr:pic>
      <xdr:nvPicPr>
        <xdr:cNvPr id="409" name="Рисунок 408" descr="22.jpg"/>
        <xdr:cNvPicPr/>
      </xdr:nvPicPr>
      <xdr:blipFill>
        <a:blip r:embed="rId6"/>
        <a:srcRect l="63993" t="16516" r="18176" b="51850"/>
        <a:stretch/>
      </xdr:blipFill>
      <xdr:spPr bwMode="auto">
        <a:xfrm>
          <a:off x="0" y="39566850"/>
          <a:ext cx="218440" cy="3322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175</xdr:row>
      <xdr:rowOff>0</xdr:rowOff>
    </xdr:from>
    <xdr:ext cx="218440" cy="3322"/>
    <xdr:pic>
      <xdr:nvPicPr>
        <xdr:cNvPr id="410" name="Рисунок 409" descr="22.jpg"/>
        <xdr:cNvPicPr/>
      </xdr:nvPicPr>
      <xdr:blipFill>
        <a:blip r:embed="rId6"/>
        <a:srcRect l="63993" t="16516" r="18176" b="51850"/>
        <a:stretch/>
      </xdr:blipFill>
      <xdr:spPr bwMode="auto">
        <a:xfrm>
          <a:off x="0" y="39566850"/>
          <a:ext cx="218440" cy="3322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175</xdr:row>
      <xdr:rowOff>0</xdr:rowOff>
    </xdr:from>
    <xdr:ext cx="218440" cy="3322"/>
    <xdr:pic>
      <xdr:nvPicPr>
        <xdr:cNvPr id="411" name="Рисунок 410" descr="22.jpg"/>
        <xdr:cNvPicPr/>
      </xdr:nvPicPr>
      <xdr:blipFill>
        <a:blip r:embed="rId6"/>
        <a:srcRect l="63993" t="16516" r="18176" b="51850"/>
        <a:stretch/>
      </xdr:blipFill>
      <xdr:spPr bwMode="auto">
        <a:xfrm>
          <a:off x="0" y="39566850"/>
          <a:ext cx="218440" cy="3322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175</xdr:row>
      <xdr:rowOff>0</xdr:rowOff>
    </xdr:from>
    <xdr:ext cx="218440" cy="3322"/>
    <xdr:pic>
      <xdr:nvPicPr>
        <xdr:cNvPr id="412" name="Рисунок 411" descr="22.jpg"/>
        <xdr:cNvPicPr/>
      </xdr:nvPicPr>
      <xdr:blipFill>
        <a:blip r:embed="rId6"/>
        <a:srcRect l="63993" t="16516" r="18176" b="51850"/>
        <a:stretch/>
      </xdr:blipFill>
      <xdr:spPr bwMode="auto">
        <a:xfrm>
          <a:off x="0" y="39566850"/>
          <a:ext cx="218440" cy="3322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174</xdr:row>
      <xdr:rowOff>419100</xdr:rowOff>
    </xdr:from>
    <xdr:ext cx="218440" cy="3322"/>
    <xdr:pic>
      <xdr:nvPicPr>
        <xdr:cNvPr id="413" name="Рисунок 412" descr="22.jpg"/>
        <xdr:cNvPicPr/>
      </xdr:nvPicPr>
      <xdr:blipFill>
        <a:blip r:embed="rId6"/>
        <a:srcRect l="63993" t="16516" r="18176" b="51850"/>
        <a:stretch/>
      </xdr:blipFill>
      <xdr:spPr bwMode="auto">
        <a:xfrm>
          <a:off x="0" y="39566850"/>
          <a:ext cx="218440" cy="3322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175</xdr:row>
      <xdr:rowOff>0</xdr:rowOff>
    </xdr:from>
    <xdr:ext cx="218440" cy="3322"/>
    <xdr:pic>
      <xdr:nvPicPr>
        <xdr:cNvPr id="414" name="Рисунок 413" descr="22.jpg"/>
        <xdr:cNvPicPr/>
      </xdr:nvPicPr>
      <xdr:blipFill>
        <a:blip r:embed="rId6"/>
        <a:srcRect l="63993" t="16516" r="18176" b="51850"/>
        <a:stretch/>
      </xdr:blipFill>
      <xdr:spPr bwMode="auto">
        <a:xfrm>
          <a:off x="0" y="39566850"/>
          <a:ext cx="218440" cy="3322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175</xdr:row>
      <xdr:rowOff>0</xdr:rowOff>
    </xdr:from>
    <xdr:ext cx="218440" cy="3322"/>
    <xdr:pic>
      <xdr:nvPicPr>
        <xdr:cNvPr id="415" name="Рисунок 414" descr="22.jpg"/>
        <xdr:cNvPicPr/>
      </xdr:nvPicPr>
      <xdr:blipFill>
        <a:blip r:embed="rId6"/>
        <a:srcRect l="63993" t="16516" r="18176" b="51850"/>
        <a:stretch/>
      </xdr:blipFill>
      <xdr:spPr bwMode="auto">
        <a:xfrm>
          <a:off x="0" y="39566850"/>
          <a:ext cx="218440" cy="3322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175</xdr:row>
      <xdr:rowOff>0</xdr:rowOff>
    </xdr:from>
    <xdr:ext cx="218440" cy="3322"/>
    <xdr:pic>
      <xdr:nvPicPr>
        <xdr:cNvPr id="416" name="Рисунок 415" descr="22.jpg"/>
        <xdr:cNvPicPr/>
      </xdr:nvPicPr>
      <xdr:blipFill>
        <a:blip r:embed="rId6"/>
        <a:srcRect l="63993" t="16516" r="18176" b="51850"/>
        <a:stretch/>
      </xdr:blipFill>
      <xdr:spPr bwMode="auto">
        <a:xfrm>
          <a:off x="0" y="39566850"/>
          <a:ext cx="218440" cy="3322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175</xdr:row>
      <xdr:rowOff>0</xdr:rowOff>
    </xdr:from>
    <xdr:ext cx="218440" cy="3322"/>
    <xdr:pic>
      <xdr:nvPicPr>
        <xdr:cNvPr id="417" name="Рисунок 416" descr="22.jpg"/>
        <xdr:cNvPicPr/>
      </xdr:nvPicPr>
      <xdr:blipFill>
        <a:blip r:embed="rId6"/>
        <a:srcRect l="63993" t="16516" r="18176" b="51850"/>
        <a:stretch/>
      </xdr:blipFill>
      <xdr:spPr bwMode="auto">
        <a:xfrm>
          <a:off x="0" y="39566850"/>
          <a:ext cx="218440" cy="3322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175</xdr:row>
      <xdr:rowOff>0</xdr:rowOff>
    </xdr:from>
    <xdr:ext cx="218440" cy="3322"/>
    <xdr:pic>
      <xdr:nvPicPr>
        <xdr:cNvPr id="418" name="Рисунок 417" descr="22.jpg"/>
        <xdr:cNvPicPr/>
      </xdr:nvPicPr>
      <xdr:blipFill>
        <a:blip r:embed="rId6"/>
        <a:srcRect l="63993" t="16516" r="18176" b="51850"/>
        <a:stretch/>
      </xdr:blipFill>
      <xdr:spPr bwMode="auto">
        <a:xfrm>
          <a:off x="0" y="39566850"/>
          <a:ext cx="218440" cy="3322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175</xdr:row>
      <xdr:rowOff>0</xdr:rowOff>
    </xdr:from>
    <xdr:ext cx="218440" cy="3322"/>
    <xdr:pic>
      <xdr:nvPicPr>
        <xdr:cNvPr id="419" name="Рисунок 418" descr="22.jpg"/>
        <xdr:cNvPicPr/>
      </xdr:nvPicPr>
      <xdr:blipFill>
        <a:blip r:embed="rId6"/>
        <a:srcRect l="63993" t="16516" r="18176" b="51850"/>
        <a:stretch/>
      </xdr:blipFill>
      <xdr:spPr bwMode="auto">
        <a:xfrm>
          <a:off x="0" y="39566850"/>
          <a:ext cx="218440" cy="3322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175</xdr:row>
      <xdr:rowOff>0</xdr:rowOff>
    </xdr:from>
    <xdr:ext cx="218440" cy="3322"/>
    <xdr:pic>
      <xdr:nvPicPr>
        <xdr:cNvPr id="420" name="Рисунок 419" descr="22.jpg"/>
        <xdr:cNvPicPr/>
      </xdr:nvPicPr>
      <xdr:blipFill>
        <a:blip r:embed="rId6"/>
        <a:srcRect l="63993" t="16516" r="18176" b="51850"/>
        <a:stretch/>
      </xdr:blipFill>
      <xdr:spPr bwMode="auto">
        <a:xfrm>
          <a:off x="0" y="39566850"/>
          <a:ext cx="218440" cy="3322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175</xdr:row>
      <xdr:rowOff>0</xdr:rowOff>
    </xdr:from>
    <xdr:ext cx="218440" cy="3322"/>
    <xdr:pic>
      <xdr:nvPicPr>
        <xdr:cNvPr id="421" name="Рисунок 420" descr="22.jpg"/>
        <xdr:cNvPicPr/>
      </xdr:nvPicPr>
      <xdr:blipFill>
        <a:blip r:embed="rId6"/>
        <a:srcRect l="63993" t="16516" r="18176" b="51850"/>
        <a:stretch/>
      </xdr:blipFill>
      <xdr:spPr bwMode="auto">
        <a:xfrm>
          <a:off x="0" y="39566850"/>
          <a:ext cx="218440" cy="3322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175</xdr:row>
      <xdr:rowOff>0</xdr:rowOff>
    </xdr:from>
    <xdr:ext cx="218440" cy="3322"/>
    <xdr:pic>
      <xdr:nvPicPr>
        <xdr:cNvPr id="422" name="Рисунок 421" descr="22.jpg"/>
        <xdr:cNvPicPr/>
      </xdr:nvPicPr>
      <xdr:blipFill>
        <a:blip r:embed="rId6"/>
        <a:srcRect l="63993" t="16516" r="18176" b="51850"/>
        <a:stretch/>
      </xdr:blipFill>
      <xdr:spPr bwMode="auto">
        <a:xfrm>
          <a:off x="0" y="39566850"/>
          <a:ext cx="218440" cy="3322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175</xdr:row>
      <xdr:rowOff>0</xdr:rowOff>
    </xdr:from>
    <xdr:ext cx="218440" cy="3322"/>
    <xdr:pic>
      <xdr:nvPicPr>
        <xdr:cNvPr id="423" name="Рисунок 422" descr="22.jpg"/>
        <xdr:cNvPicPr/>
      </xdr:nvPicPr>
      <xdr:blipFill>
        <a:blip r:embed="rId6"/>
        <a:srcRect l="63993" t="16516" r="18176" b="51850"/>
        <a:stretch/>
      </xdr:blipFill>
      <xdr:spPr bwMode="auto">
        <a:xfrm>
          <a:off x="0" y="39566850"/>
          <a:ext cx="218440" cy="3322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175</xdr:row>
      <xdr:rowOff>0</xdr:rowOff>
    </xdr:from>
    <xdr:ext cx="218440" cy="3322"/>
    <xdr:pic>
      <xdr:nvPicPr>
        <xdr:cNvPr id="424" name="Рисунок 423" descr="22.jpg"/>
        <xdr:cNvPicPr/>
      </xdr:nvPicPr>
      <xdr:blipFill>
        <a:blip r:embed="rId6"/>
        <a:srcRect l="63993" t="16516" r="18176" b="51850"/>
        <a:stretch/>
      </xdr:blipFill>
      <xdr:spPr bwMode="auto">
        <a:xfrm>
          <a:off x="0" y="39566850"/>
          <a:ext cx="218440" cy="3322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175</xdr:row>
      <xdr:rowOff>0</xdr:rowOff>
    </xdr:from>
    <xdr:ext cx="218440" cy="3322"/>
    <xdr:pic>
      <xdr:nvPicPr>
        <xdr:cNvPr id="425" name="Рисунок 424" descr="22.jpg"/>
        <xdr:cNvPicPr/>
      </xdr:nvPicPr>
      <xdr:blipFill>
        <a:blip r:embed="rId6"/>
        <a:srcRect l="63993" t="16516" r="18176" b="51850"/>
        <a:stretch/>
      </xdr:blipFill>
      <xdr:spPr bwMode="auto">
        <a:xfrm>
          <a:off x="0" y="39566850"/>
          <a:ext cx="218440" cy="3322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175</xdr:row>
      <xdr:rowOff>0</xdr:rowOff>
    </xdr:from>
    <xdr:ext cx="218440" cy="3322"/>
    <xdr:pic>
      <xdr:nvPicPr>
        <xdr:cNvPr id="426" name="Рисунок 425" descr="22.jpg"/>
        <xdr:cNvPicPr/>
      </xdr:nvPicPr>
      <xdr:blipFill>
        <a:blip r:embed="rId6"/>
        <a:srcRect l="63993" t="16516" r="18176" b="51850"/>
        <a:stretch/>
      </xdr:blipFill>
      <xdr:spPr bwMode="auto">
        <a:xfrm>
          <a:off x="0" y="39566850"/>
          <a:ext cx="218440" cy="3322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175</xdr:row>
      <xdr:rowOff>0</xdr:rowOff>
    </xdr:from>
    <xdr:ext cx="218440" cy="3322"/>
    <xdr:pic>
      <xdr:nvPicPr>
        <xdr:cNvPr id="427" name="Рисунок 426" descr="22.jpg"/>
        <xdr:cNvPicPr/>
      </xdr:nvPicPr>
      <xdr:blipFill>
        <a:blip r:embed="rId6"/>
        <a:srcRect l="63993" t="16516" r="18176" b="51850"/>
        <a:stretch/>
      </xdr:blipFill>
      <xdr:spPr bwMode="auto">
        <a:xfrm>
          <a:off x="0" y="39566850"/>
          <a:ext cx="218440" cy="3322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175</xdr:row>
      <xdr:rowOff>0</xdr:rowOff>
    </xdr:from>
    <xdr:ext cx="218440" cy="3322"/>
    <xdr:pic>
      <xdr:nvPicPr>
        <xdr:cNvPr id="428" name="Рисунок 427" descr="22.jpg"/>
        <xdr:cNvPicPr/>
      </xdr:nvPicPr>
      <xdr:blipFill>
        <a:blip r:embed="rId6"/>
        <a:srcRect l="63993" t="16516" r="18176" b="51850"/>
        <a:stretch/>
      </xdr:blipFill>
      <xdr:spPr bwMode="auto">
        <a:xfrm>
          <a:off x="0" y="39566850"/>
          <a:ext cx="218440" cy="3322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148</xdr:row>
      <xdr:rowOff>0</xdr:rowOff>
    </xdr:from>
    <xdr:ext cx="218440" cy="3322"/>
    <xdr:pic>
      <xdr:nvPicPr>
        <xdr:cNvPr id="429" name="Рисунок 428" descr="22.jpg"/>
        <xdr:cNvPicPr/>
      </xdr:nvPicPr>
      <xdr:blipFill>
        <a:blip r:embed="rId6"/>
        <a:srcRect l="63993" t="16516" r="18176" b="51850"/>
        <a:stretch/>
      </xdr:blipFill>
      <xdr:spPr bwMode="auto">
        <a:xfrm>
          <a:off x="0" y="35252025"/>
          <a:ext cx="218440" cy="3322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148</xdr:row>
      <xdr:rowOff>0</xdr:rowOff>
    </xdr:from>
    <xdr:ext cx="218440" cy="3322"/>
    <xdr:pic>
      <xdr:nvPicPr>
        <xdr:cNvPr id="430" name="Рисунок 429" descr="22.jpg"/>
        <xdr:cNvPicPr/>
      </xdr:nvPicPr>
      <xdr:blipFill>
        <a:blip r:embed="rId6"/>
        <a:srcRect l="63993" t="16516" r="18176" b="51850"/>
        <a:stretch/>
      </xdr:blipFill>
      <xdr:spPr bwMode="auto">
        <a:xfrm>
          <a:off x="0" y="35252025"/>
          <a:ext cx="218440" cy="3322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147</xdr:row>
      <xdr:rowOff>419100</xdr:rowOff>
    </xdr:from>
    <xdr:ext cx="218440" cy="3322"/>
    <xdr:pic>
      <xdr:nvPicPr>
        <xdr:cNvPr id="431" name="Рисунок 430" descr="22.jpg"/>
        <xdr:cNvPicPr/>
      </xdr:nvPicPr>
      <xdr:blipFill>
        <a:blip r:embed="rId6"/>
        <a:srcRect l="63993" t="16516" r="18176" b="51850"/>
        <a:stretch/>
      </xdr:blipFill>
      <xdr:spPr bwMode="auto">
        <a:xfrm>
          <a:off x="0" y="35252025"/>
          <a:ext cx="218440" cy="3322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148</xdr:row>
      <xdr:rowOff>0</xdr:rowOff>
    </xdr:from>
    <xdr:ext cx="218440" cy="3322"/>
    <xdr:pic>
      <xdr:nvPicPr>
        <xdr:cNvPr id="432" name="Рисунок 431" descr="22.jpg"/>
        <xdr:cNvPicPr/>
      </xdr:nvPicPr>
      <xdr:blipFill>
        <a:blip r:embed="rId6"/>
        <a:srcRect l="63993" t="16516" r="18176" b="51850"/>
        <a:stretch/>
      </xdr:blipFill>
      <xdr:spPr bwMode="auto">
        <a:xfrm>
          <a:off x="0" y="35252025"/>
          <a:ext cx="218440" cy="3322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147</xdr:row>
      <xdr:rowOff>419100</xdr:rowOff>
    </xdr:from>
    <xdr:ext cx="218440" cy="3322"/>
    <xdr:pic>
      <xdr:nvPicPr>
        <xdr:cNvPr id="433" name="Рисунок 432" descr="22.jpg"/>
        <xdr:cNvPicPr/>
      </xdr:nvPicPr>
      <xdr:blipFill>
        <a:blip r:embed="rId6"/>
        <a:srcRect l="63993" t="16516" r="18176" b="51850"/>
        <a:stretch/>
      </xdr:blipFill>
      <xdr:spPr bwMode="auto">
        <a:xfrm>
          <a:off x="0" y="35252025"/>
          <a:ext cx="218440" cy="3322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148</xdr:row>
      <xdr:rowOff>0</xdr:rowOff>
    </xdr:from>
    <xdr:ext cx="218440" cy="3322"/>
    <xdr:pic>
      <xdr:nvPicPr>
        <xdr:cNvPr id="434" name="Рисунок 433" descr="22.jpg"/>
        <xdr:cNvPicPr/>
      </xdr:nvPicPr>
      <xdr:blipFill>
        <a:blip r:embed="rId6"/>
        <a:srcRect l="63993" t="16516" r="18176" b="51850"/>
        <a:stretch/>
      </xdr:blipFill>
      <xdr:spPr bwMode="auto">
        <a:xfrm>
          <a:off x="0" y="35252025"/>
          <a:ext cx="218440" cy="3322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148</xdr:row>
      <xdr:rowOff>0</xdr:rowOff>
    </xdr:from>
    <xdr:ext cx="218440" cy="3322"/>
    <xdr:pic>
      <xdr:nvPicPr>
        <xdr:cNvPr id="435" name="Рисунок 434" descr="22.jpg"/>
        <xdr:cNvPicPr/>
      </xdr:nvPicPr>
      <xdr:blipFill>
        <a:blip r:embed="rId6"/>
        <a:srcRect l="63993" t="16516" r="18176" b="51850"/>
        <a:stretch/>
      </xdr:blipFill>
      <xdr:spPr bwMode="auto">
        <a:xfrm>
          <a:off x="0" y="35252025"/>
          <a:ext cx="218440" cy="3322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147</xdr:row>
      <xdr:rowOff>419100</xdr:rowOff>
    </xdr:from>
    <xdr:ext cx="218440" cy="3322"/>
    <xdr:pic>
      <xdr:nvPicPr>
        <xdr:cNvPr id="436" name="Рисунок 435" descr="22.jpg"/>
        <xdr:cNvPicPr/>
      </xdr:nvPicPr>
      <xdr:blipFill>
        <a:blip r:embed="rId6"/>
        <a:srcRect l="63993" t="16516" r="18176" b="51850"/>
        <a:stretch/>
      </xdr:blipFill>
      <xdr:spPr bwMode="auto">
        <a:xfrm>
          <a:off x="0" y="35252025"/>
          <a:ext cx="218440" cy="3322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148</xdr:row>
      <xdr:rowOff>0</xdr:rowOff>
    </xdr:from>
    <xdr:ext cx="218440" cy="3322"/>
    <xdr:pic>
      <xdr:nvPicPr>
        <xdr:cNvPr id="437" name="Рисунок 436" descr="22.jpg"/>
        <xdr:cNvPicPr/>
      </xdr:nvPicPr>
      <xdr:blipFill>
        <a:blip r:embed="rId6"/>
        <a:srcRect l="63993" t="16516" r="18176" b="51850"/>
        <a:stretch/>
      </xdr:blipFill>
      <xdr:spPr bwMode="auto">
        <a:xfrm>
          <a:off x="0" y="35252025"/>
          <a:ext cx="218440" cy="3322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148</xdr:row>
      <xdr:rowOff>0</xdr:rowOff>
    </xdr:from>
    <xdr:ext cx="218440" cy="3322"/>
    <xdr:pic>
      <xdr:nvPicPr>
        <xdr:cNvPr id="438" name="Рисунок 437" descr="22.jpg"/>
        <xdr:cNvPicPr/>
      </xdr:nvPicPr>
      <xdr:blipFill>
        <a:blip r:embed="rId6"/>
        <a:srcRect l="63993" t="16516" r="18176" b="51850"/>
        <a:stretch/>
      </xdr:blipFill>
      <xdr:spPr bwMode="auto">
        <a:xfrm>
          <a:off x="0" y="35252025"/>
          <a:ext cx="218440" cy="3322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148</xdr:row>
      <xdr:rowOff>0</xdr:rowOff>
    </xdr:from>
    <xdr:ext cx="218440" cy="3322"/>
    <xdr:pic>
      <xdr:nvPicPr>
        <xdr:cNvPr id="439" name="Рисунок 438" descr="22.jpg"/>
        <xdr:cNvPicPr/>
      </xdr:nvPicPr>
      <xdr:blipFill>
        <a:blip r:embed="rId6"/>
        <a:srcRect l="63993" t="16516" r="18176" b="51850"/>
        <a:stretch/>
      </xdr:blipFill>
      <xdr:spPr bwMode="auto">
        <a:xfrm>
          <a:off x="0" y="35252025"/>
          <a:ext cx="218440" cy="3322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148</xdr:row>
      <xdr:rowOff>0</xdr:rowOff>
    </xdr:from>
    <xdr:ext cx="218440" cy="3322"/>
    <xdr:pic>
      <xdr:nvPicPr>
        <xdr:cNvPr id="440" name="Рисунок 439" descr="22.jpg"/>
        <xdr:cNvPicPr/>
      </xdr:nvPicPr>
      <xdr:blipFill>
        <a:blip r:embed="rId6"/>
        <a:srcRect l="63993" t="16516" r="18176" b="51850"/>
        <a:stretch/>
      </xdr:blipFill>
      <xdr:spPr bwMode="auto">
        <a:xfrm>
          <a:off x="0" y="35252025"/>
          <a:ext cx="218440" cy="3322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148</xdr:row>
      <xdr:rowOff>0</xdr:rowOff>
    </xdr:from>
    <xdr:ext cx="218440" cy="3322"/>
    <xdr:pic>
      <xdr:nvPicPr>
        <xdr:cNvPr id="441" name="Рисунок 440" descr="22.jpg"/>
        <xdr:cNvPicPr/>
      </xdr:nvPicPr>
      <xdr:blipFill>
        <a:blip r:embed="rId6"/>
        <a:srcRect l="63993" t="16516" r="18176" b="51850"/>
        <a:stretch/>
      </xdr:blipFill>
      <xdr:spPr bwMode="auto">
        <a:xfrm>
          <a:off x="0" y="35252025"/>
          <a:ext cx="218440" cy="3322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148</xdr:row>
      <xdr:rowOff>0</xdr:rowOff>
    </xdr:from>
    <xdr:ext cx="218440" cy="3322"/>
    <xdr:pic>
      <xdr:nvPicPr>
        <xdr:cNvPr id="442" name="Рисунок 441" descr="22.jpg"/>
        <xdr:cNvPicPr/>
      </xdr:nvPicPr>
      <xdr:blipFill>
        <a:blip r:embed="rId6"/>
        <a:srcRect l="63993" t="16516" r="18176" b="51850"/>
        <a:stretch/>
      </xdr:blipFill>
      <xdr:spPr bwMode="auto">
        <a:xfrm>
          <a:off x="0" y="35252025"/>
          <a:ext cx="218440" cy="3322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148</xdr:row>
      <xdr:rowOff>0</xdr:rowOff>
    </xdr:from>
    <xdr:ext cx="218440" cy="3322"/>
    <xdr:pic>
      <xdr:nvPicPr>
        <xdr:cNvPr id="443" name="Рисунок 442" descr="22.jpg"/>
        <xdr:cNvPicPr/>
      </xdr:nvPicPr>
      <xdr:blipFill>
        <a:blip r:embed="rId6"/>
        <a:srcRect l="63993" t="16516" r="18176" b="51850"/>
        <a:stretch/>
      </xdr:blipFill>
      <xdr:spPr bwMode="auto">
        <a:xfrm>
          <a:off x="0" y="35252025"/>
          <a:ext cx="218440" cy="3322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148</xdr:row>
      <xdr:rowOff>0</xdr:rowOff>
    </xdr:from>
    <xdr:ext cx="218440" cy="3322"/>
    <xdr:pic>
      <xdr:nvPicPr>
        <xdr:cNvPr id="444" name="Рисунок 443" descr="22.jpg"/>
        <xdr:cNvPicPr/>
      </xdr:nvPicPr>
      <xdr:blipFill>
        <a:blip r:embed="rId6"/>
        <a:srcRect l="63993" t="16516" r="18176" b="51850"/>
        <a:stretch/>
      </xdr:blipFill>
      <xdr:spPr bwMode="auto">
        <a:xfrm>
          <a:off x="0" y="35252025"/>
          <a:ext cx="218440" cy="3322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148</xdr:row>
      <xdr:rowOff>0</xdr:rowOff>
    </xdr:from>
    <xdr:ext cx="218440" cy="3322"/>
    <xdr:pic>
      <xdr:nvPicPr>
        <xdr:cNvPr id="445" name="Рисунок 444" descr="22.jpg"/>
        <xdr:cNvPicPr/>
      </xdr:nvPicPr>
      <xdr:blipFill>
        <a:blip r:embed="rId6"/>
        <a:srcRect l="63993" t="16516" r="18176" b="51850"/>
        <a:stretch/>
      </xdr:blipFill>
      <xdr:spPr bwMode="auto">
        <a:xfrm>
          <a:off x="0" y="35252025"/>
          <a:ext cx="218440" cy="3322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148</xdr:row>
      <xdr:rowOff>0</xdr:rowOff>
    </xdr:from>
    <xdr:ext cx="218440" cy="3322"/>
    <xdr:pic>
      <xdr:nvPicPr>
        <xdr:cNvPr id="446" name="Рисунок 445" descr="22.jpg"/>
        <xdr:cNvPicPr/>
      </xdr:nvPicPr>
      <xdr:blipFill>
        <a:blip r:embed="rId6"/>
        <a:srcRect l="63993" t="16516" r="18176" b="51850"/>
        <a:stretch/>
      </xdr:blipFill>
      <xdr:spPr bwMode="auto">
        <a:xfrm>
          <a:off x="0" y="35252025"/>
          <a:ext cx="218440" cy="3322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147</xdr:row>
      <xdr:rowOff>419100</xdr:rowOff>
    </xdr:from>
    <xdr:ext cx="218440" cy="3322"/>
    <xdr:pic>
      <xdr:nvPicPr>
        <xdr:cNvPr id="447" name="Рисунок 446" descr="22.jpg"/>
        <xdr:cNvPicPr/>
      </xdr:nvPicPr>
      <xdr:blipFill>
        <a:blip r:embed="rId6"/>
        <a:srcRect l="63993" t="16516" r="18176" b="51850"/>
        <a:stretch/>
      </xdr:blipFill>
      <xdr:spPr bwMode="auto">
        <a:xfrm>
          <a:off x="0" y="35252025"/>
          <a:ext cx="218440" cy="3322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148</xdr:row>
      <xdr:rowOff>0</xdr:rowOff>
    </xdr:from>
    <xdr:ext cx="218440" cy="3322"/>
    <xdr:pic>
      <xdr:nvPicPr>
        <xdr:cNvPr id="448" name="Рисунок 447" descr="22.jpg"/>
        <xdr:cNvPicPr/>
      </xdr:nvPicPr>
      <xdr:blipFill>
        <a:blip r:embed="rId6"/>
        <a:srcRect l="63993" t="16516" r="18176" b="51850"/>
        <a:stretch/>
      </xdr:blipFill>
      <xdr:spPr bwMode="auto">
        <a:xfrm>
          <a:off x="0" y="35252025"/>
          <a:ext cx="218440" cy="3322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148</xdr:row>
      <xdr:rowOff>0</xdr:rowOff>
    </xdr:from>
    <xdr:ext cx="218440" cy="3322"/>
    <xdr:pic>
      <xdr:nvPicPr>
        <xdr:cNvPr id="449" name="Рисунок 448" descr="22.jpg"/>
        <xdr:cNvPicPr/>
      </xdr:nvPicPr>
      <xdr:blipFill>
        <a:blip r:embed="rId6"/>
        <a:srcRect l="63993" t="16516" r="18176" b="51850"/>
        <a:stretch/>
      </xdr:blipFill>
      <xdr:spPr bwMode="auto">
        <a:xfrm>
          <a:off x="0" y="35252025"/>
          <a:ext cx="218440" cy="3322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148</xdr:row>
      <xdr:rowOff>0</xdr:rowOff>
    </xdr:from>
    <xdr:ext cx="218440" cy="3322"/>
    <xdr:pic>
      <xdr:nvPicPr>
        <xdr:cNvPr id="450" name="Рисунок 449" descr="22.jpg"/>
        <xdr:cNvPicPr/>
      </xdr:nvPicPr>
      <xdr:blipFill>
        <a:blip r:embed="rId6"/>
        <a:srcRect l="63993" t="16516" r="18176" b="51850"/>
        <a:stretch/>
      </xdr:blipFill>
      <xdr:spPr bwMode="auto">
        <a:xfrm>
          <a:off x="0" y="35252025"/>
          <a:ext cx="218440" cy="3322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148</xdr:row>
      <xdr:rowOff>0</xdr:rowOff>
    </xdr:from>
    <xdr:ext cx="218440" cy="3322"/>
    <xdr:pic>
      <xdr:nvPicPr>
        <xdr:cNvPr id="451" name="Рисунок 450" descr="22.jpg"/>
        <xdr:cNvPicPr/>
      </xdr:nvPicPr>
      <xdr:blipFill>
        <a:blip r:embed="rId6"/>
        <a:srcRect l="63993" t="16516" r="18176" b="51850"/>
        <a:stretch/>
      </xdr:blipFill>
      <xdr:spPr bwMode="auto">
        <a:xfrm>
          <a:off x="0" y="35252025"/>
          <a:ext cx="218440" cy="3322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148</xdr:row>
      <xdr:rowOff>0</xdr:rowOff>
    </xdr:from>
    <xdr:ext cx="218440" cy="3322"/>
    <xdr:pic>
      <xdr:nvPicPr>
        <xdr:cNvPr id="452" name="Рисунок 451" descr="22.jpg"/>
        <xdr:cNvPicPr/>
      </xdr:nvPicPr>
      <xdr:blipFill>
        <a:blip r:embed="rId6"/>
        <a:srcRect l="63993" t="16516" r="18176" b="51850"/>
        <a:stretch/>
      </xdr:blipFill>
      <xdr:spPr bwMode="auto">
        <a:xfrm>
          <a:off x="0" y="35252025"/>
          <a:ext cx="218440" cy="3322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148</xdr:row>
      <xdr:rowOff>0</xdr:rowOff>
    </xdr:from>
    <xdr:ext cx="218440" cy="3322"/>
    <xdr:pic>
      <xdr:nvPicPr>
        <xdr:cNvPr id="453" name="Рисунок 452" descr="22.jpg"/>
        <xdr:cNvPicPr/>
      </xdr:nvPicPr>
      <xdr:blipFill>
        <a:blip r:embed="rId6"/>
        <a:srcRect l="63993" t="16516" r="18176" b="51850"/>
        <a:stretch/>
      </xdr:blipFill>
      <xdr:spPr bwMode="auto">
        <a:xfrm>
          <a:off x="0" y="35252025"/>
          <a:ext cx="218440" cy="3322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148</xdr:row>
      <xdr:rowOff>0</xdr:rowOff>
    </xdr:from>
    <xdr:ext cx="218440" cy="3322"/>
    <xdr:pic>
      <xdr:nvPicPr>
        <xdr:cNvPr id="454" name="Рисунок 453" descr="22.jpg"/>
        <xdr:cNvPicPr/>
      </xdr:nvPicPr>
      <xdr:blipFill>
        <a:blip r:embed="rId6"/>
        <a:srcRect l="63993" t="16516" r="18176" b="51850"/>
        <a:stretch/>
      </xdr:blipFill>
      <xdr:spPr bwMode="auto">
        <a:xfrm>
          <a:off x="0" y="35252025"/>
          <a:ext cx="218440" cy="3322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148</xdr:row>
      <xdr:rowOff>0</xdr:rowOff>
    </xdr:from>
    <xdr:ext cx="218440" cy="3322"/>
    <xdr:pic>
      <xdr:nvPicPr>
        <xdr:cNvPr id="455" name="Рисунок 454" descr="22.jpg"/>
        <xdr:cNvPicPr/>
      </xdr:nvPicPr>
      <xdr:blipFill>
        <a:blip r:embed="rId6"/>
        <a:srcRect l="63993" t="16516" r="18176" b="51850"/>
        <a:stretch/>
      </xdr:blipFill>
      <xdr:spPr bwMode="auto">
        <a:xfrm>
          <a:off x="0" y="35252025"/>
          <a:ext cx="218440" cy="3322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148</xdr:row>
      <xdr:rowOff>0</xdr:rowOff>
    </xdr:from>
    <xdr:ext cx="218440" cy="3322"/>
    <xdr:pic>
      <xdr:nvPicPr>
        <xdr:cNvPr id="456" name="Рисунок 455" descr="22.jpg"/>
        <xdr:cNvPicPr/>
      </xdr:nvPicPr>
      <xdr:blipFill>
        <a:blip r:embed="rId6"/>
        <a:srcRect l="63993" t="16516" r="18176" b="51850"/>
        <a:stretch/>
      </xdr:blipFill>
      <xdr:spPr bwMode="auto">
        <a:xfrm>
          <a:off x="0" y="35252025"/>
          <a:ext cx="218440" cy="3322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148</xdr:row>
      <xdr:rowOff>0</xdr:rowOff>
    </xdr:from>
    <xdr:ext cx="218440" cy="3322"/>
    <xdr:pic>
      <xdr:nvPicPr>
        <xdr:cNvPr id="457" name="Рисунок 456" descr="22.jpg"/>
        <xdr:cNvPicPr/>
      </xdr:nvPicPr>
      <xdr:blipFill>
        <a:blip r:embed="rId6"/>
        <a:srcRect l="63993" t="16516" r="18176" b="51850"/>
        <a:stretch/>
      </xdr:blipFill>
      <xdr:spPr bwMode="auto">
        <a:xfrm>
          <a:off x="0" y="35252025"/>
          <a:ext cx="218440" cy="3322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148</xdr:row>
      <xdr:rowOff>0</xdr:rowOff>
    </xdr:from>
    <xdr:ext cx="218440" cy="3322"/>
    <xdr:pic>
      <xdr:nvPicPr>
        <xdr:cNvPr id="458" name="Рисунок 457" descr="22.jpg"/>
        <xdr:cNvPicPr/>
      </xdr:nvPicPr>
      <xdr:blipFill>
        <a:blip r:embed="rId6"/>
        <a:srcRect l="63993" t="16516" r="18176" b="51850"/>
        <a:stretch/>
      </xdr:blipFill>
      <xdr:spPr bwMode="auto">
        <a:xfrm>
          <a:off x="0" y="35252025"/>
          <a:ext cx="218440" cy="3322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148</xdr:row>
      <xdr:rowOff>0</xdr:rowOff>
    </xdr:from>
    <xdr:ext cx="218440" cy="3322"/>
    <xdr:pic>
      <xdr:nvPicPr>
        <xdr:cNvPr id="459" name="Рисунок 458" descr="22.jpg"/>
        <xdr:cNvPicPr/>
      </xdr:nvPicPr>
      <xdr:blipFill>
        <a:blip r:embed="rId6"/>
        <a:srcRect l="63993" t="16516" r="18176" b="51850"/>
        <a:stretch/>
      </xdr:blipFill>
      <xdr:spPr bwMode="auto">
        <a:xfrm>
          <a:off x="0" y="35252025"/>
          <a:ext cx="218440" cy="3322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148</xdr:row>
      <xdr:rowOff>0</xdr:rowOff>
    </xdr:from>
    <xdr:ext cx="218440" cy="3322"/>
    <xdr:pic>
      <xdr:nvPicPr>
        <xdr:cNvPr id="460" name="Рисунок 459" descr="22.jpg"/>
        <xdr:cNvPicPr/>
      </xdr:nvPicPr>
      <xdr:blipFill>
        <a:blip r:embed="rId6"/>
        <a:srcRect l="63993" t="16516" r="18176" b="51850"/>
        <a:stretch/>
      </xdr:blipFill>
      <xdr:spPr bwMode="auto">
        <a:xfrm>
          <a:off x="0" y="35252025"/>
          <a:ext cx="218440" cy="3322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148</xdr:row>
      <xdr:rowOff>0</xdr:rowOff>
    </xdr:from>
    <xdr:ext cx="218440" cy="3322"/>
    <xdr:pic>
      <xdr:nvPicPr>
        <xdr:cNvPr id="461" name="Рисунок 460" descr="22.jpg"/>
        <xdr:cNvPicPr/>
      </xdr:nvPicPr>
      <xdr:blipFill>
        <a:blip r:embed="rId6"/>
        <a:srcRect l="63993" t="16516" r="18176" b="51850"/>
        <a:stretch/>
      </xdr:blipFill>
      <xdr:spPr bwMode="auto">
        <a:xfrm>
          <a:off x="0" y="35252025"/>
          <a:ext cx="218440" cy="3322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148</xdr:row>
      <xdr:rowOff>0</xdr:rowOff>
    </xdr:from>
    <xdr:ext cx="218440" cy="3322"/>
    <xdr:pic>
      <xdr:nvPicPr>
        <xdr:cNvPr id="462" name="Рисунок 461" descr="22.jpg"/>
        <xdr:cNvPicPr/>
      </xdr:nvPicPr>
      <xdr:blipFill>
        <a:blip r:embed="rId6"/>
        <a:srcRect l="63993" t="16516" r="18176" b="51850"/>
        <a:stretch/>
      </xdr:blipFill>
      <xdr:spPr bwMode="auto">
        <a:xfrm>
          <a:off x="0" y="35252025"/>
          <a:ext cx="218440" cy="3322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39" cy="3320"/>
    <xdr:pic>
      <xdr:nvPicPr>
        <xdr:cNvPr id="463" name="Рисунок 462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061650"/>
          <a:ext cx="218439" cy="3320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39" cy="3320"/>
    <xdr:pic>
      <xdr:nvPicPr>
        <xdr:cNvPr id="464" name="Рисунок 463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061650"/>
          <a:ext cx="218439" cy="3320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39" cy="3320"/>
    <xdr:pic>
      <xdr:nvPicPr>
        <xdr:cNvPr id="465" name="Рисунок 464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061650"/>
          <a:ext cx="218439" cy="3320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39" cy="3320"/>
    <xdr:pic>
      <xdr:nvPicPr>
        <xdr:cNvPr id="466" name="Рисунок 465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061650"/>
          <a:ext cx="218439" cy="3320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39" cy="3320"/>
    <xdr:pic>
      <xdr:nvPicPr>
        <xdr:cNvPr id="467" name="Рисунок 466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061650"/>
          <a:ext cx="218439" cy="3320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39" cy="3320"/>
    <xdr:pic>
      <xdr:nvPicPr>
        <xdr:cNvPr id="468" name="Рисунок 467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061650"/>
          <a:ext cx="218439" cy="3320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39" cy="3320"/>
    <xdr:pic>
      <xdr:nvPicPr>
        <xdr:cNvPr id="469" name="Рисунок 468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061650"/>
          <a:ext cx="218439" cy="3320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39" cy="3320"/>
    <xdr:pic>
      <xdr:nvPicPr>
        <xdr:cNvPr id="470" name="Рисунок 469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061650"/>
          <a:ext cx="218439" cy="3320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39" cy="3320"/>
    <xdr:pic>
      <xdr:nvPicPr>
        <xdr:cNvPr id="471" name="Рисунок 470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061650"/>
          <a:ext cx="218439" cy="3320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39" cy="3320"/>
    <xdr:pic>
      <xdr:nvPicPr>
        <xdr:cNvPr id="472" name="Рисунок 471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061650"/>
          <a:ext cx="218439" cy="3320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39" cy="3320"/>
    <xdr:pic>
      <xdr:nvPicPr>
        <xdr:cNvPr id="473" name="Рисунок 472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061650"/>
          <a:ext cx="218439" cy="3320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39" cy="3320"/>
    <xdr:pic>
      <xdr:nvPicPr>
        <xdr:cNvPr id="474" name="Рисунок 473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061650"/>
          <a:ext cx="218439" cy="3320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39" cy="3320"/>
    <xdr:pic>
      <xdr:nvPicPr>
        <xdr:cNvPr id="475" name="Рисунок 474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061650"/>
          <a:ext cx="218439" cy="3320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39" cy="3320"/>
    <xdr:pic>
      <xdr:nvPicPr>
        <xdr:cNvPr id="476" name="Рисунок 475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061650"/>
          <a:ext cx="218439" cy="3320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39" cy="3320"/>
    <xdr:pic>
      <xdr:nvPicPr>
        <xdr:cNvPr id="477" name="Рисунок 476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061650"/>
          <a:ext cx="218439" cy="3320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39" cy="3320"/>
    <xdr:pic>
      <xdr:nvPicPr>
        <xdr:cNvPr id="478" name="Рисунок 477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061650"/>
          <a:ext cx="218439" cy="3320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39" cy="3320"/>
    <xdr:pic>
      <xdr:nvPicPr>
        <xdr:cNvPr id="479" name="Рисунок 478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061650"/>
          <a:ext cx="218439" cy="3320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39" cy="3320"/>
    <xdr:pic>
      <xdr:nvPicPr>
        <xdr:cNvPr id="480" name="Рисунок 479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061650"/>
          <a:ext cx="218439" cy="3320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39" cy="3320"/>
    <xdr:pic>
      <xdr:nvPicPr>
        <xdr:cNvPr id="481" name="Рисунок 480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061650"/>
          <a:ext cx="218439" cy="3320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39" cy="3320"/>
    <xdr:pic>
      <xdr:nvPicPr>
        <xdr:cNvPr id="482" name="Рисунок 481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061650"/>
          <a:ext cx="218439" cy="3320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39" cy="3320"/>
    <xdr:pic>
      <xdr:nvPicPr>
        <xdr:cNvPr id="483" name="Рисунок 482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061650"/>
          <a:ext cx="218439" cy="3320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39" cy="3320"/>
    <xdr:pic>
      <xdr:nvPicPr>
        <xdr:cNvPr id="484" name="Рисунок 483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061650"/>
          <a:ext cx="218439" cy="3320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39" cy="3320"/>
    <xdr:pic>
      <xdr:nvPicPr>
        <xdr:cNvPr id="485" name="Рисунок 484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061650"/>
          <a:ext cx="218439" cy="3320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39" cy="3320"/>
    <xdr:pic>
      <xdr:nvPicPr>
        <xdr:cNvPr id="486" name="Рисунок 485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061650"/>
          <a:ext cx="218439" cy="3320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39" cy="3320"/>
    <xdr:pic>
      <xdr:nvPicPr>
        <xdr:cNvPr id="487" name="Рисунок 486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061650"/>
          <a:ext cx="218439" cy="3320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39" cy="3320"/>
    <xdr:pic>
      <xdr:nvPicPr>
        <xdr:cNvPr id="488" name="Рисунок 487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061650"/>
          <a:ext cx="218439" cy="3320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39" cy="3320"/>
    <xdr:pic>
      <xdr:nvPicPr>
        <xdr:cNvPr id="489" name="Рисунок 488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061650"/>
          <a:ext cx="218439" cy="3320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39" cy="3320"/>
    <xdr:pic>
      <xdr:nvPicPr>
        <xdr:cNvPr id="490" name="Рисунок 489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061650"/>
          <a:ext cx="218439" cy="3320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39" cy="3320"/>
    <xdr:pic>
      <xdr:nvPicPr>
        <xdr:cNvPr id="491" name="Рисунок 490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061650"/>
          <a:ext cx="218439" cy="3320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39" cy="3320"/>
    <xdr:pic>
      <xdr:nvPicPr>
        <xdr:cNvPr id="492" name="Рисунок 491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061650"/>
          <a:ext cx="218439" cy="3320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39" cy="3320"/>
    <xdr:pic>
      <xdr:nvPicPr>
        <xdr:cNvPr id="493" name="Рисунок 492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061650"/>
          <a:ext cx="218439" cy="3320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39" cy="3320"/>
    <xdr:pic>
      <xdr:nvPicPr>
        <xdr:cNvPr id="494" name="Рисунок 493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061650"/>
          <a:ext cx="218439" cy="3320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39" cy="3320"/>
    <xdr:pic>
      <xdr:nvPicPr>
        <xdr:cNvPr id="495" name="Рисунок 494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061650"/>
          <a:ext cx="218439" cy="3320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39" cy="3320"/>
    <xdr:pic>
      <xdr:nvPicPr>
        <xdr:cNvPr id="496" name="Рисунок 495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061650"/>
          <a:ext cx="218439" cy="3320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39" cy="3320"/>
    <xdr:pic>
      <xdr:nvPicPr>
        <xdr:cNvPr id="497" name="Рисунок 496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061650"/>
          <a:ext cx="218439" cy="3320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39" cy="3320"/>
    <xdr:pic>
      <xdr:nvPicPr>
        <xdr:cNvPr id="498" name="Рисунок 497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061650"/>
          <a:ext cx="218439" cy="3320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39" cy="3320"/>
    <xdr:pic>
      <xdr:nvPicPr>
        <xdr:cNvPr id="499" name="Рисунок 498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061650"/>
          <a:ext cx="218439" cy="3320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39" cy="3320"/>
    <xdr:pic>
      <xdr:nvPicPr>
        <xdr:cNvPr id="500" name="Рисунок 499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061650"/>
          <a:ext cx="218439" cy="3320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39" cy="3320"/>
    <xdr:pic>
      <xdr:nvPicPr>
        <xdr:cNvPr id="501" name="Рисунок 500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061650"/>
          <a:ext cx="218439" cy="3320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39" cy="3320"/>
    <xdr:pic>
      <xdr:nvPicPr>
        <xdr:cNvPr id="502" name="Рисунок 501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061650"/>
          <a:ext cx="218439" cy="3320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39" cy="3320"/>
    <xdr:pic>
      <xdr:nvPicPr>
        <xdr:cNvPr id="503" name="Рисунок 502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061650"/>
          <a:ext cx="218439" cy="3320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39" cy="3320"/>
    <xdr:pic>
      <xdr:nvPicPr>
        <xdr:cNvPr id="504" name="Рисунок 503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061650"/>
          <a:ext cx="218439" cy="3320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39" cy="3320"/>
    <xdr:pic>
      <xdr:nvPicPr>
        <xdr:cNvPr id="505" name="Рисунок 504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061650"/>
          <a:ext cx="218439" cy="3320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39" cy="3320"/>
    <xdr:pic>
      <xdr:nvPicPr>
        <xdr:cNvPr id="506" name="Рисунок 505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061650"/>
          <a:ext cx="218439" cy="3320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39" cy="3320"/>
    <xdr:pic>
      <xdr:nvPicPr>
        <xdr:cNvPr id="507" name="Рисунок 506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061650"/>
          <a:ext cx="218439" cy="3320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39" cy="3320"/>
    <xdr:pic>
      <xdr:nvPicPr>
        <xdr:cNvPr id="508" name="Рисунок 507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061650"/>
          <a:ext cx="218439" cy="3320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39" cy="3320"/>
    <xdr:pic>
      <xdr:nvPicPr>
        <xdr:cNvPr id="509" name="Рисунок 508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061650"/>
          <a:ext cx="218439" cy="3320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39" cy="3320"/>
    <xdr:pic>
      <xdr:nvPicPr>
        <xdr:cNvPr id="510" name="Рисунок 509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061650"/>
          <a:ext cx="218439" cy="3320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39" cy="3320"/>
    <xdr:pic>
      <xdr:nvPicPr>
        <xdr:cNvPr id="511" name="Рисунок 510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061650"/>
          <a:ext cx="218439" cy="3320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39" cy="3320"/>
    <xdr:pic>
      <xdr:nvPicPr>
        <xdr:cNvPr id="512" name="Рисунок 511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061650"/>
          <a:ext cx="218439" cy="3320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39" cy="3320"/>
    <xdr:pic>
      <xdr:nvPicPr>
        <xdr:cNvPr id="513" name="Рисунок 512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061650"/>
          <a:ext cx="218439" cy="3320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39" cy="3320"/>
    <xdr:pic>
      <xdr:nvPicPr>
        <xdr:cNvPr id="514" name="Рисунок 513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061650"/>
          <a:ext cx="218439" cy="3320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39" cy="3320"/>
    <xdr:pic>
      <xdr:nvPicPr>
        <xdr:cNvPr id="515" name="Рисунок 514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061650"/>
          <a:ext cx="218439" cy="3320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39" cy="3320"/>
    <xdr:pic>
      <xdr:nvPicPr>
        <xdr:cNvPr id="516" name="Рисунок 515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061650"/>
          <a:ext cx="218439" cy="3320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39" cy="3320"/>
    <xdr:pic>
      <xdr:nvPicPr>
        <xdr:cNvPr id="517" name="Рисунок 516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061650"/>
          <a:ext cx="218439" cy="3320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39" cy="3320"/>
    <xdr:pic>
      <xdr:nvPicPr>
        <xdr:cNvPr id="518" name="Рисунок 517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061650"/>
          <a:ext cx="218439" cy="3320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39" cy="3320"/>
    <xdr:pic>
      <xdr:nvPicPr>
        <xdr:cNvPr id="519" name="Рисунок 518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061650"/>
          <a:ext cx="218439" cy="3320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39" cy="3320"/>
    <xdr:pic>
      <xdr:nvPicPr>
        <xdr:cNvPr id="520" name="Рисунок 519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061650"/>
          <a:ext cx="218439" cy="3320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39" cy="3320"/>
    <xdr:pic>
      <xdr:nvPicPr>
        <xdr:cNvPr id="521" name="Рисунок 520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061650"/>
          <a:ext cx="218439" cy="3320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39" cy="3320"/>
    <xdr:pic>
      <xdr:nvPicPr>
        <xdr:cNvPr id="522" name="Рисунок 521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061650"/>
          <a:ext cx="218439" cy="3320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39" cy="3320"/>
    <xdr:pic>
      <xdr:nvPicPr>
        <xdr:cNvPr id="523" name="Рисунок 522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061650"/>
          <a:ext cx="218439" cy="3320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39" cy="3320"/>
    <xdr:pic>
      <xdr:nvPicPr>
        <xdr:cNvPr id="524" name="Рисунок 523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061650"/>
          <a:ext cx="218439" cy="3320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39" cy="3320"/>
    <xdr:pic>
      <xdr:nvPicPr>
        <xdr:cNvPr id="525" name="Рисунок 524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061650"/>
          <a:ext cx="218439" cy="3320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39" cy="3320"/>
    <xdr:pic>
      <xdr:nvPicPr>
        <xdr:cNvPr id="526" name="Рисунок 525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061650"/>
          <a:ext cx="218439" cy="3320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39" cy="3320"/>
    <xdr:pic>
      <xdr:nvPicPr>
        <xdr:cNvPr id="527" name="Рисунок 526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061650"/>
          <a:ext cx="218439" cy="3320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39" cy="3320"/>
    <xdr:pic>
      <xdr:nvPicPr>
        <xdr:cNvPr id="528" name="Рисунок 527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061650"/>
          <a:ext cx="218439" cy="3320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39" cy="3320"/>
    <xdr:pic>
      <xdr:nvPicPr>
        <xdr:cNvPr id="529" name="Рисунок 528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061650"/>
          <a:ext cx="218439" cy="3320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39" cy="3320"/>
    <xdr:pic>
      <xdr:nvPicPr>
        <xdr:cNvPr id="530" name="Рисунок 529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061650"/>
          <a:ext cx="218439" cy="3320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39" cy="3320"/>
    <xdr:pic>
      <xdr:nvPicPr>
        <xdr:cNvPr id="531" name="Рисунок 530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061650"/>
          <a:ext cx="218439" cy="3320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39" cy="3320"/>
    <xdr:pic>
      <xdr:nvPicPr>
        <xdr:cNvPr id="532" name="Рисунок 531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061650"/>
          <a:ext cx="218439" cy="3320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39" cy="3320"/>
    <xdr:pic>
      <xdr:nvPicPr>
        <xdr:cNvPr id="533" name="Рисунок 532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061650"/>
          <a:ext cx="218439" cy="3320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39" cy="3320"/>
    <xdr:pic>
      <xdr:nvPicPr>
        <xdr:cNvPr id="534" name="Рисунок 533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061650"/>
          <a:ext cx="218439" cy="3320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39" cy="3320"/>
    <xdr:pic>
      <xdr:nvPicPr>
        <xdr:cNvPr id="535" name="Рисунок 534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061650"/>
          <a:ext cx="218439" cy="3320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39" cy="3320"/>
    <xdr:pic>
      <xdr:nvPicPr>
        <xdr:cNvPr id="536" name="Рисунок 535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061650"/>
          <a:ext cx="218439" cy="3320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39" cy="3320"/>
    <xdr:pic>
      <xdr:nvPicPr>
        <xdr:cNvPr id="537" name="Рисунок 536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061650"/>
          <a:ext cx="218439" cy="3320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39" cy="3320"/>
    <xdr:pic>
      <xdr:nvPicPr>
        <xdr:cNvPr id="538" name="Рисунок 537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061650"/>
          <a:ext cx="218439" cy="3320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39" cy="3320"/>
    <xdr:pic>
      <xdr:nvPicPr>
        <xdr:cNvPr id="539" name="Рисунок 538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061650"/>
          <a:ext cx="218439" cy="3320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39" cy="3320"/>
    <xdr:pic>
      <xdr:nvPicPr>
        <xdr:cNvPr id="540" name="Рисунок 539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061650"/>
          <a:ext cx="218439" cy="3320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39" cy="3320"/>
    <xdr:pic>
      <xdr:nvPicPr>
        <xdr:cNvPr id="541" name="Рисунок 540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061650"/>
          <a:ext cx="218439" cy="3320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39" cy="3320"/>
    <xdr:pic>
      <xdr:nvPicPr>
        <xdr:cNvPr id="542" name="Рисунок 541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061650"/>
          <a:ext cx="218439" cy="3320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39" cy="3320"/>
    <xdr:pic>
      <xdr:nvPicPr>
        <xdr:cNvPr id="543" name="Рисунок 542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061650"/>
          <a:ext cx="218439" cy="3320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39" cy="3320"/>
    <xdr:pic>
      <xdr:nvPicPr>
        <xdr:cNvPr id="544" name="Рисунок 543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061650"/>
          <a:ext cx="218439" cy="3320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39" cy="3320"/>
    <xdr:pic>
      <xdr:nvPicPr>
        <xdr:cNvPr id="545" name="Рисунок 544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061650"/>
          <a:ext cx="218439" cy="3320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39" cy="3320"/>
    <xdr:pic>
      <xdr:nvPicPr>
        <xdr:cNvPr id="546" name="Рисунок 545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061650"/>
          <a:ext cx="218439" cy="3320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39" cy="3320"/>
    <xdr:pic>
      <xdr:nvPicPr>
        <xdr:cNvPr id="547" name="Рисунок 546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061650"/>
          <a:ext cx="218439" cy="3320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39" cy="3320"/>
    <xdr:pic>
      <xdr:nvPicPr>
        <xdr:cNvPr id="548" name="Рисунок 547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061650"/>
          <a:ext cx="218439" cy="3320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39" cy="3320"/>
    <xdr:pic>
      <xdr:nvPicPr>
        <xdr:cNvPr id="549" name="Рисунок 548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061650"/>
          <a:ext cx="218439" cy="3320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39" cy="3320"/>
    <xdr:pic>
      <xdr:nvPicPr>
        <xdr:cNvPr id="550" name="Рисунок 549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061650"/>
          <a:ext cx="218439" cy="3320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39" cy="3320"/>
    <xdr:pic>
      <xdr:nvPicPr>
        <xdr:cNvPr id="551" name="Рисунок 550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061650"/>
          <a:ext cx="218439" cy="3320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39" cy="3320"/>
    <xdr:pic>
      <xdr:nvPicPr>
        <xdr:cNvPr id="552" name="Рисунок 551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061650"/>
          <a:ext cx="218439" cy="3320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39" cy="3320"/>
    <xdr:pic>
      <xdr:nvPicPr>
        <xdr:cNvPr id="553" name="Рисунок 552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061650"/>
          <a:ext cx="218439" cy="3320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39" cy="3320"/>
    <xdr:pic>
      <xdr:nvPicPr>
        <xdr:cNvPr id="554" name="Рисунок 553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061650"/>
          <a:ext cx="218439" cy="3320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39" cy="3320"/>
    <xdr:pic>
      <xdr:nvPicPr>
        <xdr:cNvPr id="555" name="Рисунок 554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061650"/>
          <a:ext cx="218439" cy="3320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39" cy="3320"/>
    <xdr:pic>
      <xdr:nvPicPr>
        <xdr:cNvPr id="556" name="Рисунок 555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061650"/>
          <a:ext cx="218439" cy="3320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39" cy="3320"/>
    <xdr:pic>
      <xdr:nvPicPr>
        <xdr:cNvPr id="557" name="Рисунок 556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061650"/>
          <a:ext cx="218439" cy="3320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39" cy="3320"/>
    <xdr:pic>
      <xdr:nvPicPr>
        <xdr:cNvPr id="558" name="Рисунок 557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061650"/>
          <a:ext cx="218439" cy="3320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39" cy="3320"/>
    <xdr:pic>
      <xdr:nvPicPr>
        <xdr:cNvPr id="559" name="Рисунок 558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061650"/>
          <a:ext cx="218439" cy="3320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39" cy="3320"/>
    <xdr:pic>
      <xdr:nvPicPr>
        <xdr:cNvPr id="560" name="Рисунок 559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061650"/>
          <a:ext cx="218439" cy="3320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39" cy="3320"/>
    <xdr:pic>
      <xdr:nvPicPr>
        <xdr:cNvPr id="561" name="Рисунок 560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061650"/>
          <a:ext cx="218439" cy="3320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39" cy="3320"/>
    <xdr:pic>
      <xdr:nvPicPr>
        <xdr:cNvPr id="562" name="Рисунок 561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061650"/>
          <a:ext cx="218439" cy="3320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39" cy="3320"/>
    <xdr:pic>
      <xdr:nvPicPr>
        <xdr:cNvPr id="563" name="Рисунок 562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061650"/>
          <a:ext cx="218439" cy="3320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39" cy="3320"/>
    <xdr:pic>
      <xdr:nvPicPr>
        <xdr:cNvPr id="564" name="Рисунок 563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061650"/>
          <a:ext cx="218439" cy="3320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40" cy="3322"/>
    <xdr:pic>
      <xdr:nvPicPr>
        <xdr:cNvPr id="565" name="Рисунок 564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061650"/>
          <a:ext cx="218440" cy="3322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40" cy="3322"/>
    <xdr:pic>
      <xdr:nvPicPr>
        <xdr:cNvPr id="566" name="Рисунок 565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061650"/>
          <a:ext cx="218440" cy="3322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40" cy="3322"/>
    <xdr:pic>
      <xdr:nvPicPr>
        <xdr:cNvPr id="567" name="Рисунок 566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061650"/>
          <a:ext cx="218440" cy="3322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40" cy="3322"/>
    <xdr:pic>
      <xdr:nvPicPr>
        <xdr:cNvPr id="568" name="Рисунок 567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061650"/>
          <a:ext cx="218440" cy="3322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40" cy="3322"/>
    <xdr:pic>
      <xdr:nvPicPr>
        <xdr:cNvPr id="569" name="Рисунок 568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061650"/>
          <a:ext cx="218440" cy="3322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40" cy="3322"/>
    <xdr:pic>
      <xdr:nvPicPr>
        <xdr:cNvPr id="570" name="Рисунок 569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061650"/>
          <a:ext cx="218440" cy="3322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40" cy="3322"/>
    <xdr:pic>
      <xdr:nvPicPr>
        <xdr:cNvPr id="571" name="Рисунок 570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061650"/>
          <a:ext cx="218440" cy="3322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40" cy="3322"/>
    <xdr:pic>
      <xdr:nvPicPr>
        <xdr:cNvPr id="572" name="Рисунок 571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061650"/>
          <a:ext cx="218440" cy="3322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40" cy="3322"/>
    <xdr:pic>
      <xdr:nvPicPr>
        <xdr:cNvPr id="573" name="Рисунок 572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061650"/>
          <a:ext cx="218440" cy="3322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40" cy="3322"/>
    <xdr:pic>
      <xdr:nvPicPr>
        <xdr:cNvPr id="574" name="Рисунок 573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061650"/>
          <a:ext cx="218440" cy="3322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40" cy="3322"/>
    <xdr:pic>
      <xdr:nvPicPr>
        <xdr:cNvPr id="575" name="Рисунок 574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061650"/>
          <a:ext cx="218440" cy="3322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40" cy="3322"/>
    <xdr:pic>
      <xdr:nvPicPr>
        <xdr:cNvPr id="576" name="Рисунок 575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061650"/>
          <a:ext cx="218440" cy="3322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40" cy="3322"/>
    <xdr:pic>
      <xdr:nvPicPr>
        <xdr:cNvPr id="577" name="Рисунок 576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061650"/>
          <a:ext cx="218440" cy="3322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40" cy="3322"/>
    <xdr:pic>
      <xdr:nvPicPr>
        <xdr:cNvPr id="578" name="Рисунок 577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061650"/>
          <a:ext cx="218440" cy="3322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40" cy="3322"/>
    <xdr:pic>
      <xdr:nvPicPr>
        <xdr:cNvPr id="579" name="Рисунок 578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061650"/>
          <a:ext cx="218440" cy="3322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40" cy="3322"/>
    <xdr:pic>
      <xdr:nvPicPr>
        <xdr:cNvPr id="580" name="Рисунок 579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061650"/>
          <a:ext cx="218440" cy="3322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40" cy="3322"/>
    <xdr:pic>
      <xdr:nvPicPr>
        <xdr:cNvPr id="581" name="Рисунок 580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061650"/>
          <a:ext cx="218440" cy="3322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40" cy="3322"/>
    <xdr:pic>
      <xdr:nvPicPr>
        <xdr:cNvPr id="582" name="Рисунок 581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061650"/>
          <a:ext cx="218440" cy="3322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40" cy="3322"/>
    <xdr:pic>
      <xdr:nvPicPr>
        <xdr:cNvPr id="583" name="Рисунок 582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061650"/>
          <a:ext cx="218440" cy="3322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40" cy="3322"/>
    <xdr:pic>
      <xdr:nvPicPr>
        <xdr:cNvPr id="584" name="Рисунок 583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061650"/>
          <a:ext cx="218440" cy="3322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40" cy="3322"/>
    <xdr:pic>
      <xdr:nvPicPr>
        <xdr:cNvPr id="585" name="Рисунок 584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061650"/>
          <a:ext cx="218440" cy="3322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40" cy="3322"/>
    <xdr:pic>
      <xdr:nvPicPr>
        <xdr:cNvPr id="586" name="Рисунок 585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061650"/>
          <a:ext cx="218440" cy="3322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40" cy="3322"/>
    <xdr:pic>
      <xdr:nvPicPr>
        <xdr:cNvPr id="587" name="Рисунок 586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061650"/>
          <a:ext cx="218440" cy="3322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40" cy="3322"/>
    <xdr:pic>
      <xdr:nvPicPr>
        <xdr:cNvPr id="588" name="Рисунок 587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061650"/>
          <a:ext cx="218440" cy="3322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40" cy="3322"/>
    <xdr:pic>
      <xdr:nvPicPr>
        <xdr:cNvPr id="589" name="Рисунок 588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061650"/>
          <a:ext cx="218440" cy="3322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40" cy="3322"/>
    <xdr:pic>
      <xdr:nvPicPr>
        <xdr:cNvPr id="590" name="Рисунок 589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061650"/>
          <a:ext cx="218440" cy="3322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40" cy="3322"/>
    <xdr:pic>
      <xdr:nvPicPr>
        <xdr:cNvPr id="591" name="Рисунок 590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061650"/>
          <a:ext cx="218440" cy="3322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40" cy="3322"/>
    <xdr:pic>
      <xdr:nvPicPr>
        <xdr:cNvPr id="592" name="Рисунок 591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061650"/>
          <a:ext cx="218440" cy="3322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40" cy="3322"/>
    <xdr:pic>
      <xdr:nvPicPr>
        <xdr:cNvPr id="593" name="Рисунок 592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061650"/>
          <a:ext cx="218440" cy="3322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40" cy="3322"/>
    <xdr:pic>
      <xdr:nvPicPr>
        <xdr:cNvPr id="594" name="Рисунок 593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061650"/>
          <a:ext cx="218440" cy="3322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40" cy="3322"/>
    <xdr:pic>
      <xdr:nvPicPr>
        <xdr:cNvPr id="595" name="Рисунок 594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061650"/>
          <a:ext cx="218440" cy="3322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40" cy="3322"/>
    <xdr:pic>
      <xdr:nvPicPr>
        <xdr:cNvPr id="596" name="Рисунок 595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061650"/>
          <a:ext cx="218440" cy="3322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40" cy="3322"/>
    <xdr:pic>
      <xdr:nvPicPr>
        <xdr:cNvPr id="597" name="Рисунок 596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061650"/>
          <a:ext cx="218440" cy="3322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40" cy="3322"/>
    <xdr:pic>
      <xdr:nvPicPr>
        <xdr:cNvPr id="598" name="Рисунок 597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061650"/>
          <a:ext cx="218440" cy="3322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40" cy="3322"/>
    <xdr:pic>
      <xdr:nvPicPr>
        <xdr:cNvPr id="599" name="Рисунок 598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061650"/>
          <a:ext cx="218440" cy="3322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40" cy="3322"/>
    <xdr:pic>
      <xdr:nvPicPr>
        <xdr:cNvPr id="600" name="Рисунок 599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061650"/>
          <a:ext cx="218440" cy="3322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40" cy="3322"/>
    <xdr:pic>
      <xdr:nvPicPr>
        <xdr:cNvPr id="601" name="Рисунок 600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061650"/>
          <a:ext cx="218440" cy="3322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40" cy="3322"/>
    <xdr:pic>
      <xdr:nvPicPr>
        <xdr:cNvPr id="602" name="Рисунок 601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061650"/>
          <a:ext cx="218440" cy="3322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40" cy="3322"/>
    <xdr:pic>
      <xdr:nvPicPr>
        <xdr:cNvPr id="603" name="Рисунок 602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061650"/>
          <a:ext cx="218440" cy="3322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40" cy="3322"/>
    <xdr:pic>
      <xdr:nvPicPr>
        <xdr:cNvPr id="604" name="Рисунок 603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061650"/>
          <a:ext cx="218440" cy="3322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40" cy="3322"/>
    <xdr:pic>
      <xdr:nvPicPr>
        <xdr:cNvPr id="605" name="Рисунок 604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061650"/>
          <a:ext cx="218440" cy="3322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40" cy="3322"/>
    <xdr:pic>
      <xdr:nvPicPr>
        <xdr:cNvPr id="606" name="Рисунок 605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061650"/>
          <a:ext cx="218440" cy="3322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40" cy="3322"/>
    <xdr:pic>
      <xdr:nvPicPr>
        <xdr:cNvPr id="607" name="Рисунок 606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061650"/>
          <a:ext cx="218440" cy="3322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40" cy="3322"/>
    <xdr:pic>
      <xdr:nvPicPr>
        <xdr:cNvPr id="608" name="Рисунок 607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061650"/>
          <a:ext cx="218440" cy="3322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40" cy="3322"/>
    <xdr:pic>
      <xdr:nvPicPr>
        <xdr:cNvPr id="609" name="Рисунок 608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061650"/>
          <a:ext cx="218440" cy="3322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40" cy="3322"/>
    <xdr:pic>
      <xdr:nvPicPr>
        <xdr:cNvPr id="610" name="Рисунок 609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061650"/>
          <a:ext cx="218440" cy="3322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40" cy="3322"/>
    <xdr:pic>
      <xdr:nvPicPr>
        <xdr:cNvPr id="611" name="Рисунок 610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061650"/>
          <a:ext cx="218440" cy="3322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40" cy="3322"/>
    <xdr:pic>
      <xdr:nvPicPr>
        <xdr:cNvPr id="612" name="Рисунок 611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061650"/>
          <a:ext cx="218440" cy="3322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40" cy="3322"/>
    <xdr:pic>
      <xdr:nvPicPr>
        <xdr:cNvPr id="613" name="Рисунок 612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061650"/>
          <a:ext cx="218440" cy="3322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40" cy="3322"/>
    <xdr:pic>
      <xdr:nvPicPr>
        <xdr:cNvPr id="614" name="Рисунок 613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061650"/>
          <a:ext cx="218440" cy="3322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40" cy="3322"/>
    <xdr:pic>
      <xdr:nvPicPr>
        <xdr:cNvPr id="615" name="Рисунок 614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061650"/>
          <a:ext cx="218440" cy="3322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40" cy="3322"/>
    <xdr:pic>
      <xdr:nvPicPr>
        <xdr:cNvPr id="616" name="Рисунок 615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061650"/>
          <a:ext cx="218440" cy="3322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40" cy="3322"/>
    <xdr:pic>
      <xdr:nvPicPr>
        <xdr:cNvPr id="617" name="Рисунок 616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061650"/>
          <a:ext cx="218440" cy="3322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40" cy="3322"/>
    <xdr:pic>
      <xdr:nvPicPr>
        <xdr:cNvPr id="618" name="Рисунок 617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061650"/>
          <a:ext cx="218440" cy="3322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40" cy="3322"/>
    <xdr:pic>
      <xdr:nvPicPr>
        <xdr:cNvPr id="619" name="Рисунок 618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061650"/>
          <a:ext cx="218440" cy="3322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40" cy="3322"/>
    <xdr:pic>
      <xdr:nvPicPr>
        <xdr:cNvPr id="620" name="Рисунок 619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061650"/>
          <a:ext cx="218440" cy="3322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40" cy="3322"/>
    <xdr:pic>
      <xdr:nvPicPr>
        <xdr:cNvPr id="621" name="Рисунок 620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061650"/>
          <a:ext cx="218440" cy="3322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40" cy="3322"/>
    <xdr:pic>
      <xdr:nvPicPr>
        <xdr:cNvPr id="622" name="Рисунок 621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061650"/>
          <a:ext cx="218440" cy="3322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40" cy="3322"/>
    <xdr:pic>
      <xdr:nvPicPr>
        <xdr:cNvPr id="623" name="Рисунок 622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061650"/>
          <a:ext cx="218440" cy="3322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40" cy="3322"/>
    <xdr:pic>
      <xdr:nvPicPr>
        <xdr:cNvPr id="624" name="Рисунок 623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061650"/>
          <a:ext cx="218440" cy="3322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40" cy="3322"/>
    <xdr:pic>
      <xdr:nvPicPr>
        <xdr:cNvPr id="625" name="Рисунок 624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061650"/>
          <a:ext cx="218440" cy="3322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40" cy="3322"/>
    <xdr:pic>
      <xdr:nvPicPr>
        <xdr:cNvPr id="626" name="Рисунок 625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061650"/>
          <a:ext cx="218440" cy="3322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40" cy="3322"/>
    <xdr:pic>
      <xdr:nvPicPr>
        <xdr:cNvPr id="627" name="Рисунок 626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061650"/>
          <a:ext cx="218440" cy="3322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40" cy="3322"/>
    <xdr:pic>
      <xdr:nvPicPr>
        <xdr:cNvPr id="628" name="Рисунок 627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061650"/>
          <a:ext cx="218440" cy="3322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40" cy="3322"/>
    <xdr:pic>
      <xdr:nvPicPr>
        <xdr:cNvPr id="629" name="Рисунок 628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061650"/>
          <a:ext cx="218440" cy="3322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40" cy="3322"/>
    <xdr:pic>
      <xdr:nvPicPr>
        <xdr:cNvPr id="630" name="Рисунок 629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061650"/>
          <a:ext cx="218440" cy="3322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40" cy="3322"/>
    <xdr:pic>
      <xdr:nvPicPr>
        <xdr:cNvPr id="631" name="Рисунок 630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061650"/>
          <a:ext cx="218440" cy="3322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40" cy="3322"/>
    <xdr:pic>
      <xdr:nvPicPr>
        <xdr:cNvPr id="632" name="Рисунок 631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061650"/>
          <a:ext cx="218440" cy="3322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175</xdr:row>
      <xdr:rowOff>0</xdr:rowOff>
    </xdr:from>
    <xdr:ext cx="218440" cy="3322"/>
    <xdr:pic>
      <xdr:nvPicPr>
        <xdr:cNvPr id="633" name="Рисунок 632" descr="22.jpg"/>
        <xdr:cNvPicPr/>
      </xdr:nvPicPr>
      <xdr:blipFill>
        <a:blip r:embed="rId6"/>
        <a:srcRect l="63993" t="16516" r="18176" b="51850"/>
        <a:stretch/>
      </xdr:blipFill>
      <xdr:spPr bwMode="auto">
        <a:xfrm>
          <a:off x="0" y="40500300"/>
          <a:ext cx="218440" cy="3322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175</xdr:row>
      <xdr:rowOff>0</xdr:rowOff>
    </xdr:from>
    <xdr:ext cx="218440" cy="3322"/>
    <xdr:pic>
      <xdr:nvPicPr>
        <xdr:cNvPr id="634" name="Рисунок 633" descr="22.jpg"/>
        <xdr:cNvPicPr/>
      </xdr:nvPicPr>
      <xdr:blipFill>
        <a:blip r:embed="rId6"/>
        <a:srcRect l="63993" t="16516" r="18176" b="51850"/>
        <a:stretch/>
      </xdr:blipFill>
      <xdr:spPr bwMode="auto">
        <a:xfrm>
          <a:off x="0" y="40500300"/>
          <a:ext cx="218440" cy="3322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174</xdr:row>
      <xdr:rowOff>419100</xdr:rowOff>
    </xdr:from>
    <xdr:ext cx="218440" cy="3322"/>
    <xdr:pic>
      <xdr:nvPicPr>
        <xdr:cNvPr id="635" name="Рисунок 634" descr="22.jpg"/>
        <xdr:cNvPicPr/>
      </xdr:nvPicPr>
      <xdr:blipFill>
        <a:blip r:embed="rId6"/>
        <a:srcRect l="63993" t="16516" r="18176" b="51850"/>
        <a:stretch/>
      </xdr:blipFill>
      <xdr:spPr bwMode="auto">
        <a:xfrm>
          <a:off x="0" y="40490775"/>
          <a:ext cx="218440" cy="3322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175</xdr:row>
      <xdr:rowOff>0</xdr:rowOff>
    </xdr:from>
    <xdr:ext cx="218440" cy="3322"/>
    <xdr:pic>
      <xdr:nvPicPr>
        <xdr:cNvPr id="636" name="Рисунок 635" descr="22.jpg"/>
        <xdr:cNvPicPr/>
      </xdr:nvPicPr>
      <xdr:blipFill>
        <a:blip r:embed="rId6"/>
        <a:srcRect l="63993" t="16516" r="18176" b="51850"/>
        <a:stretch/>
      </xdr:blipFill>
      <xdr:spPr bwMode="auto">
        <a:xfrm>
          <a:off x="0" y="40500300"/>
          <a:ext cx="218440" cy="3322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174</xdr:row>
      <xdr:rowOff>419100</xdr:rowOff>
    </xdr:from>
    <xdr:ext cx="218440" cy="3322"/>
    <xdr:pic>
      <xdr:nvPicPr>
        <xdr:cNvPr id="637" name="Рисунок 636" descr="22.jpg"/>
        <xdr:cNvPicPr/>
      </xdr:nvPicPr>
      <xdr:blipFill>
        <a:blip r:embed="rId6"/>
        <a:srcRect l="63993" t="16516" r="18176" b="51850"/>
        <a:stretch/>
      </xdr:blipFill>
      <xdr:spPr bwMode="auto">
        <a:xfrm>
          <a:off x="0" y="40490775"/>
          <a:ext cx="218440" cy="3322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175</xdr:row>
      <xdr:rowOff>0</xdr:rowOff>
    </xdr:from>
    <xdr:ext cx="218440" cy="3322"/>
    <xdr:pic>
      <xdr:nvPicPr>
        <xdr:cNvPr id="638" name="Рисунок 637" descr="22.jpg"/>
        <xdr:cNvPicPr/>
      </xdr:nvPicPr>
      <xdr:blipFill>
        <a:blip r:embed="rId6"/>
        <a:srcRect l="63993" t="16516" r="18176" b="51850"/>
        <a:stretch/>
      </xdr:blipFill>
      <xdr:spPr bwMode="auto">
        <a:xfrm>
          <a:off x="0" y="40500300"/>
          <a:ext cx="218440" cy="3322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175</xdr:row>
      <xdr:rowOff>0</xdr:rowOff>
    </xdr:from>
    <xdr:ext cx="218440" cy="3322"/>
    <xdr:pic>
      <xdr:nvPicPr>
        <xdr:cNvPr id="639" name="Рисунок 638" descr="22.jpg"/>
        <xdr:cNvPicPr/>
      </xdr:nvPicPr>
      <xdr:blipFill>
        <a:blip r:embed="rId6"/>
        <a:srcRect l="63993" t="16516" r="18176" b="51850"/>
        <a:stretch/>
      </xdr:blipFill>
      <xdr:spPr bwMode="auto">
        <a:xfrm>
          <a:off x="0" y="40500300"/>
          <a:ext cx="218440" cy="3322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174</xdr:row>
      <xdr:rowOff>419100</xdr:rowOff>
    </xdr:from>
    <xdr:ext cx="218440" cy="3322"/>
    <xdr:pic>
      <xdr:nvPicPr>
        <xdr:cNvPr id="640" name="Рисунок 639" descr="22.jpg"/>
        <xdr:cNvPicPr/>
      </xdr:nvPicPr>
      <xdr:blipFill>
        <a:blip r:embed="rId6"/>
        <a:srcRect l="63993" t="16516" r="18176" b="51850"/>
        <a:stretch/>
      </xdr:blipFill>
      <xdr:spPr bwMode="auto">
        <a:xfrm>
          <a:off x="0" y="40490775"/>
          <a:ext cx="218440" cy="3322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175</xdr:row>
      <xdr:rowOff>0</xdr:rowOff>
    </xdr:from>
    <xdr:ext cx="218440" cy="3322"/>
    <xdr:pic>
      <xdr:nvPicPr>
        <xdr:cNvPr id="641" name="Рисунок 640" descr="22.jpg"/>
        <xdr:cNvPicPr/>
      </xdr:nvPicPr>
      <xdr:blipFill>
        <a:blip r:embed="rId6"/>
        <a:srcRect l="63993" t="16516" r="18176" b="51850"/>
        <a:stretch/>
      </xdr:blipFill>
      <xdr:spPr bwMode="auto">
        <a:xfrm>
          <a:off x="0" y="40500300"/>
          <a:ext cx="218440" cy="3322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175</xdr:row>
      <xdr:rowOff>0</xdr:rowOff>
    </xdr:from>
    <xdr:ext cx="218440" cy="3322"/>
    <xdr:pic>
      <xdr:nvPicPr>
        <xdr:cNvPr id="642" name="Рисунок 641" descr="22.jpg"/>
        <xdr:cNvPicPr/>
      </xdr:nvPicPr>
      <xdr:blipFill>
        <a:blip r:embed="rId6"/>
        <a:srcRect l="63993" t="16516" r="18176" b="51850"/>
        <a:stretch/>
      </xdr:blipFill>
      <xdr:spPr bwMode="auto">
        <a:xfrm>
          <a:off x="0" y="40500300"/>
          <a:ext cx="218440" cy="3322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175</xdr:row>
      <xdr:rowOff>0</xdr:rowOff>
    </xdr:from>
    <xdr:ext cx="218440" cy="3322"/>
    <xdr:pic>
      <xdr:nvPicPr>
        <xdr:cNvPr id="643" name="Рисунок 642" descr="22.jpg"/>
        <xdr:cNvPicPr/>
      </xdr:nvPicPr>
      <xdr:blipFill>
        <a:blip r:embed="rId6"/>
        <a:srcRect l="63993" t="16516" r="18176" b="51850"/>
        <a:stretch/>
      </xdr:blipFill>
      <xdr:spPr bwMode="auto">
        <a:xfrm>
          <a:off x="0" y="40500300"/>
          <a:ext cx="218440" cy="3322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175</xdr:row>
      <xdr:rowOff>0</xdr:rowOff>
    </xdr:from>
    <xdr:ext cx="218440" cy="3322"/>
    <xdr:pic>
      <xdr:nvPicPr>
        <xdr:cNvPr id="644" name="Рисунок 643" descr="22.jpg"/>
        <xdr:cNvPicPr/>
      </xdr:nvPicPr>
      <xdr:blipFill>
        <a:blip r:embed="rId6"/>
        <a:srcRect l="63993" t="16516" r="18176" b="51850"/>
        <a:stretch/>
      </xdr:blipFill>
      <xdr:spPr bwMode="auto">
        <a:xfrm>
          <a:off x="0" y="40500300"/>
          <a:ext cx="218440" cy="3322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175</xdr:row>
      <xdr:rowOff>0</xdr:rowOff>
    </xdr:from>
    <xdr:ext cx="218440" cy="3322"/>
    <xdr:pic>
      <xdr:nvPicPr>
        <xdr:cNvPr id="645" name="Рисунок 644" descr="22.jpg"/>
        <xdr:cNvPicPr/>
      </xdr:nvPicPr>
      <xdr:blipFill>
        <a:blip r:embed="rId6"/>
        <a:srcRect l="63993" t="16516" r="18176" b="51850"/>
        <a:stretch/>
      </xdr:blipFill>
      <xdr:spPr bwMode="auto">
        <a:xfrm>
          <a:off x="0" y="40500300"/>
          <a:ext cx="218440" cy="3322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175</xdr:row>
      <xdr:rowOff>0</xdr:rowOff>
    </xdr:from>
    <xdr:ext cx="218440" cy="3322"/>
    <xdr:pic>
      <xdr:nvPicPr>
        <xdr:cNvPr id="646" name="Рисунок 645" descr="22.jpg"/>
        <xdr:cNvPicPr/>
      </xdr:nvPicPr>
      <xdr:blipFill>
        <a:blip r:embed="rId6"/>
        <a:srcRect l="63993" t="16516" r="18176" b="51850"/>
        <a:stretch/>
      </xdr:blipFill>
      <xdr:spPr bwMode="auto">
        <a:xfrm>
          <a:off x="0" y="40500300"/>
          <a:ext cx="218440" cy="3322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175</xdr:row>
      <xdr:rowOff>0</xdr:rowOff>
    </xdr:from>
    <xdr:ext cx="218440" cy="3322"/>
    <xdr:pic>
      <xdr:nvPicPr>
        <xdr:cNvPr id="647" name="Рисунок 646" descr="22.jpg"/>
        <xdr:cNvPicPr/>
      </xdr:nvPicPr>
      <xdr:blipFill>
        <a:blip r:embed="rId6"/>
        <a:srcRect l="63993" t="16516" r="18176" b="51850"/>
        <a:stretch/>
      </xdr:blipFill>
      <xdr:spPr bwMode="auto">
        <a:xfrm>
          <a:off x="0" y="40500300"/>
          <a:ext cx="218440" cy="3322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175</xdr:row>
      <xdr:rowOff>0</xdr:rowOff>
    </xdr:from>
    <xdr:ext cx="218440" cy="3322"/>
    <xdr:pic>
      <xdr:nvPicPr>
        <xdr:cNvPr id="648" name="Рисунок 647" descr="22.jpg"/>
        <xdr:cNvPicPr/>
      </xdr:nvPicPr>
      <xdr:blipFill>
        <a:blip r:embed="rId6"/>
        <a:srcRect l="63993" t="16516" r="18176" b="51850"/>
        <a:stretch/>
      </xdr:blipFill>
      <xdr:spPr bwMode="auto">
        <a:xfrm>
          <a:off x="0" y="40500300"/>
          <a:ext cx="218440" cy="3322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175</xdr:row>
      <xdr:rowOff>0</xdr:rowOff>
    </xdr:from>
    <xdr:ext cx="218440" cy="3322"/>
    <xdr:pic>
      <xdr:nvPicPr>
        <xdr:cNvPr id="649" name="Рисунок 648" descr="22.jpg"/>
        <xdr:cNvPicPr/>
      </xdr:nvPicPr>
      <xdr:blipFill>
        <a:blip r:embed="rId6"/>
        <a:srcRect l="63993" t="16516" r="18176" b="51850"/>
        <a:stretch/>
      </xdr:blipFill>
      <xdr:spPr bwMode="auto">
        <a:xfrm>
          <a:off x="0" y="40500300"/>
          <a:ext cx="218440" cy="3322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175</xdr:row>
      <xdr:rowOff>0</xdr:rowOff>
    </xdr:from>
    <xdr:ext cx="218440" cy="3322"/>
    <xdr:pic>
      <xdr:nvPicPr>
        <xdr:cNvPr id="650" name="Рисунок 649" descr="22.jpg"/>
        <xdr:cNvPicPr/>
      </xdr:nvPicPr>
      <xdr:blipFill>
        <a:blip r:embed="rId6"/>
        <a:srcRect l="63993" t="16516" r="18176" b="51850"/>
        <a:stretch/>
      </xdr:blipFill>
      <xdr:spPr bwMode="auto">
        <a:xfrm>
          <a:off x="0" y="40500300"/>
          <a:ext cx="218440" cy="3322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174</xdr:row>
      <xdr:rowOff>419100</xdr:rowOff>
    </xdr:from>
    <xdr:ext cx="218440" cy="3322"/>
    <xdr:pic>
      <xdr:nvPicPr>
        <xdr:cNvPr id="651" name="Рисунок 650" descr="22.jpg"/>
        <xdr:cNvPicPr/>
      </xdr:nvPicPr>
      <xdr:blipFill>
        <a:blip r:embed="rId6"/>
        <a:srcRect l="63993" t="16516" r="18176" b="51850"/>
        <a:stretch/>
      </xdr:blipFill>
      <xdr:spPr bwMode="auto">
        <a:xfrm>
          <a:off x="0" y="40490775"/>
          <a:ext cx="218440" cy="3322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175</xdr:row>
      <xdr:rowOff>0</xdr:rowOff>
    </xdr:from>
    <xdr:ext cx="218440" cy="3322"/>
    <xdr:pic>
      <xdr:nvPicPr>
        <xdr:cNvPr id="652" name="Рисунок 651" descr="22.jpg"/>
        <xdr:cNvPicPr/>
      </xdr:nvPicPr>
      <xdr:blipFill>
        <a:blip r:embed="rId6"/>
        <a:srcRect l="63993" t="16516" r="18176" b="51850"/>
        <a:stretch/>
      </xdr:blipFill>
      <xdr:spPr bwMode="auto">
        <a:xfrm>
          <a:off x="0" y="40500300"/>
          <a:ext cx="218440" cy="3322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175</xdr:row>
      <xdr:rowOff>0</xdr:rowOff>
    </xdr:from>
    <xdr:ext cx="218440" cy="3322"/>
    <xdr:pic>
      <xdr:nvPicPr>
        <xdr:cNvPr id="653" name="Рисунок 652" descr="22.jpg"/>
        <xdr:cNvPicPr/>
      </xdr:nvPicPr>
      <xdr:blipFill>
        <a:blip r:embed="rId6"/>
        <a:srcRect l="63993" t="16516" r="18176" b="51850"/>
        <a:stretch/>
      </xdr:blipFill>
      <xdr:spPr bwMode="auto">
        <a:xfrm>
          <a:off x="0" y="40500300"/>
          <a:ext cx="218440" cy="3322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175</xdr:row>
      <xdr:rowOff>0</xdr:rowOff>
    </xdr:from>
    <xdr:ext cx="218440" cy="3322"/>
    <xdr:pic>
      <xdr:nvPicPr>
        <xdr:cNvPr id="654" name="Рисунок 653" descr="22.jpg"/>
        <xdr:cNvPicPr/>
      </xdr:nvPicPr>
      <xdr:blipFill>
        <a:blip r:embed="rId6"/>
        <a:srcRect l="63993" t="16516" r="18176" b="51850"/>
        <a:stretch/>
      </xdr:blipFill>
      <xdr:spPr bwMode="auto">
        <a:xfrm>
          <a:off x="0" y="40500300"/>
          <a:ext cx="218440" cy="3322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175</xdr:row>
      <xdr:rowOff>0</xdr:rowOff>
    </xdr:from>
    <xdr:ext cx="218440" cy="3322"/>
    <xdr:pic>
      <xdr:nvPicPr>
        <xdr:cNvPr id="655" name="Рисунок 654" descr="22.jpg"/>
        <xdr:cNvPicPr/>
      </xdr:nvPicPr>
      <xdr:blipFill>
        <a:blip r:embed="rId6"/>
        <a:srcRect l="63993" t="16516" r="18176" b="51850"/>
        <a:stretch/>
      </xdr:blipFill>
      <xdr:spPr bwMode="auto">
        <a:xfrm>
          <a:off x="0" y="40500300"/>
          <a:ext cx="218440" cy="3322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175</xdr:row>
      <xdr:rowOff>0</xdr:rowOff>
    </xdr:from>
    <xdr:ext cx="218440" cy="3322"/>
    <xdr:pic>
      <xdr:nvPicPr>
        <xdr:cNvPr id="656" name="Рисунок 655" descr="22.jpg"/>
        <xdr:cNvPicPr/>
      </xdr:nvPicPr>
      <xdr:blipFill>
        <a:blip r:embed="rId6"/>
        <a:srcRect l="63993" t="16516" r="18176" b="51850"/>
        <a:stretch/>
      </xdr:blipFill>
      <xdr:spPr bwMode="auto">
        <a:xfrm>
          <a:off x="0" y="40500300"/>
          <a:ext cx="218440" cy="3322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175</xdr:row>
      <xdr:rowOff>0</xdr:rowOff>
    </xdr:from>
    <xdr:ext cx="218440" cy="3322"/>
    <xdr:pic>
      <xdr:nvPicPr>
        <xdr:cNvPr id="657" name="Рисунок 656" descr="22.jpg"/>
        <xdr:cNvPicPr/>
      </xdr:nvPicPr>
      <xdr:blipFill>
        <a:blip r:embed="rId6"/>
        <a:srcRect l="63993" t="16516" r="18176" b="51850"/>
        <a:stretch/>
      </xdr:blipFill>
      <xdr:spPr bwMode="auto">
        <a:xfrm>
          <a:off x="0" y="40500300"/>
          <a:ext cx="218440" cy="3322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175</xdr:row>
      <xdr:rowOff>0</xdr:rowOff>
    </xdr:from>
    <xdr:ext cx="218440" cy="3322"/>
    <xdr:pic>
      <xdr:nvPicPr>
        <xdr:cNvPr id="658" name="Рисунок 657" descr="22.jpg"/>
        <xdr:cNvPicPr/>
      </xdr:nvPicPr>
      <xdr:blipFill>
        <a:blip r:embed="rId6"/>
        <a:srcRect l="63993" t="16516" r="18176" b="51850"/>
        <a:stretch/>
      </xdr:blipFill>
      <xdr:spPr bwMode="auto">
        <a:xfrm>
          <a:off x="0" y="40500300"/>
          <a:ext cx="218440" cy="3322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175</xdr:row>
      <xdr:rowOff>0</xdr:rowOff>
    </xdr:from>
    <xdr:ext cx="218440" cy="3322"/>
    <xdr:pic>
      <xdr:nvPicPr>
        <xdr:cNvPr id="659" name="Рисунок 658" descr="22.jpg"/>
        <xdr:cNvPicPr/>
      </xdr:nvPicPr>
      <xdr:blipFill>
        <a:blip r:embed="rId6"/>
        <a:srcRect l="63993" t="16516" r="18176" b="51850"/>
        <a:stretch/>
      </xdr:blipFill>
      <xdr:spPr bwMode="auto">
        <a:xfrm>
          <a:off x="0" y="40500300"/>
          <a:ext cx="218440" cy="3322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175</xdr:row>
      <xdr:rowOff>0</xdr:rowOff>
    </xdr:from>
    <xdr:ext cx="218440" cy="3322"/>
    <xdr:pic>
      <xdr:nvPicPr>
        <xdr:cNvPr id="660" name="Рисунок 659" descr="22.jpg"/>
        <xdr:cNvPicPr/>
      </xdr:nvPicPr>
      <xdr:blipFill>
        <a:blip r:embed="rId6"/>
        <a:srcRect l="63993" t="16516" r="18176" b="51850"/>
        <a:stretch/>
      </xdr:blipFill>
      <xdr:spPr bwMode="auto">
        <a:xfrm>
          <a:off x="0" y="40500300"/>
          <a:ext cx="218440" cy="3322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175</xdr:row>
      <xdr:rowOff>0</xdr:rowOff>
    </xdr:from>
    <xdr:ext cx="218440" cy="3322"/>
    <xdr:pic>
      <xdr:nvPicPr>
        <xdr:cNvPr id="661" name="Рисунок 660" descr="22.jpg"/>
        <xdr:cNvPicPr/>
      </xdr:nvPicPr>
      <xdr:blipFill>
        <a:blip r:embed="rId6"/>
        <a:srcRect l="63993" t="16516" r="18176" b="51850"/>
        <a:stretch/>
      </xdr:blipFill>
      <xdr:spPr bwMode="auto">
        <a:xfrm>
          <a:off x="0" y="40500300"/>
          <a:ext cx="218440" cy="3322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175</xdr:row>
      <xdr:rowOff>0</xdr:rowOff>
    </xdr:from>
    <xdr:ext cx="218440" cy="3322"/>
    <xdr:pic>
      <xdr:nvPicPr>
        <xdr:cNvPr id="662" name="Рисунок 661" descr="22.jpg"/>
        <xdr:cNvPicPr/>
      </xdr:nvPicPr>
      <xdr:blipFill>
        <a:blip r:embed="rId6"/>
        <a:srcRect l="63993" t="16516" r="18176" b="51850"/>
        <a:stretch/>
      </xdr:blipFill>
      <xdr:spPr bwMode="auto">
        <a:xfrm>
          <a:off x="0" y="40500300"/>
          <a:ext cx="218440" cy="3322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175</xdr:row>
      <xdr:rowOff>0</xdr:rowOff>
    </xdr:from>
    <xdr:ext cx="218440" cy="3322"/>
    <xdr:pic>
      <xdr:nvPicPr>
        <xdr:cNvPr id="663" name="Рисунок 662" descr="22.jpg"/>
        <xdr:cNvPicPr/>
      </xdr:nvPicPr>
      <xdr:blipFill>
        <a:blip r:embed="rId6"/>
        <a:srcRect l="63993" t="16516" r="18176" b="51850"/>
        <a:stretch/>
      </xdr:blipFill>
      <xdr:spPr bwMode="auto">
        <a:xfrm>
          <a:off x="0" y="40500300"/>
          <a:ext cx="218440" cy="3322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175</xdr:row>
      <xdr:rowOff>0</xdr:rowOff>
    </xdr:from>
    <xdr:ext cx="218440" cy="3322"/>
    <xdr:pic>
      <xdr:nvPicPr>
        <xdr:cNvPr id="664" name="Рисунок 663" descr="22.jpg"/>
        <xdr:cNvPicPr/>
      </xdr:nvPicPr>
      <xdr:blipFill>
        <a:blip r:embed="rId6"/>
        <a:srcRect l="63993" t="16516" r="18176" b="51850"/>
        <a:stretch/>
      </xdr:blipFill>
      <xdr:spPr bwMode="auto">
        <a:xfrm>
          <a:off x="0" y="40500300"/>
          <a:ext cx="218440" cy="3322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175</xdr:row>
      <xdr:rowOff>0</xdr:rowOff>
    </xdr:from>
    <xdr:ext cx="218440" cy="3322"/>
    <xdr:pic>
      <xdr:nvPicPr>
        <xdr:cNvPr id="665" name="Рисунок 664" descr="22.jpg"/>
        <xdr:cNvPicPr/>
      </xdr:nvPicPr>
      <xdr:blipFill>
        <a:blip r:embed="rId6"/>
        <a:srcRect l="63993" t="16516" r="18176" b="51850"/>
        <a:stretch/>
      </xdr:blipFill>
      <xdr:spPr bwMode="auto">
        <a:xfrm>
          <a:off x="0" y="40500300"/>
          <a:ext cx="218440" cy="3322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175</xdr:row>
      <xdr:rowOff>0</xdr:rowOff>
    </xdr:from>
    <xdr:ext cx="218440" cy="3322"/>
    <xdr:pic>
      <xdr:nvPicPr>
        <xdr:cNvPr id="666" name="Рисунок 665" descr="22.jpg"/>
        <xdr:cNvPicPr/>
      </xdr:nvPicPr>
      <xdr:blipFill>
        <a:blip r:embed="rId6"/>
        <a:srcRect l="63993" t="16516" r="18176" b="51850"/>
        <a:stretch/>
      </xdr:blipFill>
      <xdr:spPr bwMode="auto">
        <a:xfrm>
          <a:off x="0" y="40500300"/>
          <a:ext cx="218440" cy="3322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40" cy="3322"/>
    <xdr:pic>
      <xdr:nvPicPr>
        <xdr:cNvPr id="667" name="Рисунок 666" descr="22.jpg"/>
        <xdr:cNvPicPr/>
      </xdr:nvPicPr>
      <xdr:blipFill>
        <a:blip r:embed="rId6"/>
        <a:srcRect l="63993" t="16516" r="18176" b="51850"/>
        <a:stretch/>
      </xdr:blipFill>
      <xdr:spPr bwMode="auto">
        <a:xfrm>
          <a:off x="0" y="36061650"/>
          <a:ext cx="218440" cy="3322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40" cy="3322"/>
    <xdr:pic>
      <xdr:nvPicPr>
        <xdr:cNvPr id="668" name="Рисунок 667" descr="22.jpg"/>
        <xdr:cNvPicPr/>
      </xdr:nvPicPr>
      <xdr:blipFill>
        <a:blip r:embed="rId6"/>
        <a:srcRect l="63993" t="16516" r="18176" b="51850"/>
        <a:stretch/>
      </xdr:blipFill>
      <xdr:spPr bwMode="auto">
        <a:xfrm>
          <a:off x="0" y="36061650"/>
          <a:ext cx="218440" cy="3322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147</xdr:row>
      <xdr:rowOff>419100</xdr:rowOff>
    </xdr:from>
    <xdr:ext cx="218440" cy="3322"/>
    <xdr:pic>
      <xdr:nvPicPr>
        <xdr:cNvPr id="669" name="Рисунок 668" descr="22.jpg"/>
        <xdr:cNvPicPr/>
      </xdr:nvPicPr>
      <xdr:blipFill>
        <a:blip r:embed="rId6"/>
        <a:srcRect l="63993" t="16516" r="18176" b="51850"/>
        <a:stretch/>
      </xdr:blipFill>
      <xdr:spPr bwMode="auto">
        <a:xfrm>
          <a:off x="0" y="36061650"/>
          <a:ext cx="218440" cy="3322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40" cy="3322"/>
    <xdr:pic>
      <xdr:nvPicPr>
        <xdr:cNvPr id="670" name="Рисунок 669" descr="22.jpg"/>
        <xdr:cNvPicPr/>
      </xdr:nvPicPr>
      <xdr:blipFill>
        <a:blip r:embed="rId6"/>
        <a:srcRect l="63993" t="16516" r="18176" b="51850"/>
        <a:stretch/>
      </xdr:blipFill>
      <xdr:spPr bwMode="auto">
        <a:xfrm>
          <a:off x="0" y="36061650"/>
          <a:ext cx="218440" cy="3322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147</xdr:row>
      <xdr:rowOff>419100</xdr:rowOff>
    </xdr:from>
    <xdr:ext cx="218440" cy="3322"/>
    <xdr:pic>
      <xdr:nvPicPr>
        <xdr:cNvPr id="671" name="Рисунок 670" descr="22.jpg"/>
        <xdr:cNvPicPr/>
      </xdr:nvPicPr>
      <xdr:blipFill>
        <a:blip r:embed="rId6"/>
        <a:srcRect l="63993" t="16516" r="18176" b="51850"/>
        <a:stretch/>
      </xdr:blipFill>
      <xdr:spPr bwMode="auto">
        <a:xfrm>
          <a:off x="0" y="36061650"/>
          <a:ext cx="218440" cy="3322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40" cy="3322"/>
    <xdr:pic>
      <xdr:nvPicPr>
        <xdr:cNvPr id="672" name="Рисунок 671" descr="22.jpg"/>
        <xdr:cNvPicPr/>
      </xdr:nvPicPr>
      <xdr:blipFill>
        <a:blip r:embed="rId6"/>
        <a:srcRect l="63993" t="16516" r="18176" b="51850"/>
        <a:stretch/>
      </xdr:blipFill>
      <xdr:spPr bwMode="auto">
        <a:xfrm>
          <a:off x="0" y="36061650"/>
          <a:ext cx="218440" cy="3322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40" cy="3322"/>
    <xdr:pic>
      <xdr:nvPicPr>
        <xdr:cNvPr id="673" name="Рисунок 672" descr="22.jpg"/>
        <xdr:cNvPicPr/>
      </xdr:nvPicPr>
      <xdr:blipFill>
        <a:blip r:embed="rId6"/>
        <a:srcRect l="63993" t="16516" r="18176" b="51850"/>
        <a:stretch/>
      </xdr:blipFill>
      <xdr:spPr bwMode="auto">
        <a:xfrm>
          <a:off x="0" y="36061650"/>
          <a:ext cx="218440" cy="3322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147</xdr:row>
      <xdr:rowOff>419100</xdr:rowOff>
    </xdr:from>
    <xdr:ext cx="218440" cy="3322"/>
    <xdr:pic>
      <xdr:nvPicPr>
        <xdr:cNvPr id="674" name="Рисунок 673" descr="22.jpg"/>
        <xdr:cNvPicPr/>
      </xdr:nvPicPr>
      <xdr:blipFill>
        <a:blip r:embed="rId6"/>
        <a:srcRect l="63993" t="16516" r="18176" b="51850"/>
        <a:stretch/>
      </xdr:blipFill>
      <xdr:spPr bwMode="auto">
        <a:xfrm>
          <a:off x="0" y="36061650"/>
          <a:ext cx="218440" cy="3322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40" cy="3322"/>
    <xdr:pic>
      <xdr:nvPicPr>
        <xdr:cNvPr id="675" name="Рисунок 674" descr="22.jpg"/>
        <xdr:cNvPicPr/>
      </xdr:nvPicPr>
      <xdr:blipFill>
        <a:blip r:embed="rId6"/>
        <a:srcRect l="63993" t="16516" r="18176" b="51850"/>
        <a:stretch/>
      </xdr:blipFill>
      <xdr:spPr bwMode="auto">
        <a:xfrm>
          <a:off x="0" y="36061650"/>
          <a:ext cx="218440" cy="3322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40" cy="3322"/>
    <xdr:pic>
      <xdr:nvPicPr>
        <xdr:cNvPr id="676" name="Рисунок 675" descr="22.jpg"/>
        <xdr:cNvPicPr/>
      </xdr:nvPicPr>
      <xdr:blipFill>
        <a:blip r:embed="rId6"/>
        <a:srcRect l="63993" t="16516" r="18176" b="51850"/>
        <a:stretch/>
      </xdr:blipFill>
      <xdr:spPr bwMode="auto">
        <a:xfrm>
          <a:off x="0" y="36061650"/>
          <a:ext cx="218440" cy="3322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40" cy="3322"/>
    <xdr:pic>
      <xdr:nvPicPr>
        <xdr:cNvPr id="677" name="Рисунок 676" descr="22.jpg"/>
        <xdr:cNvPicPr/>
      </xdr:nvPicPr>
      <xdr:blipFill>
        <a:blip r:embed="rId6"/>
        <a:srcRect l="63993" t="16516" r="18176" b="51850"/>
        <a:stretch/>
      </xdr:blipFill>
      <xdr:spPr bwMode="auto">
        <a:xfrm>
          <a:off x="0" y="36061650"/>
          <a:ext cx="218440" cy="3322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40" cy="3322"/>
    <xdr:pic>
      <xdr:nvPicPr>
        <xdr:cNvPr id="678" name="Рисунок 677" descr="22.jpg"/>
        <xdr:cNvPicPr/>
      </xdr:nvPicPr>
      <xdr:blipFill>
        <a:blip r:embed="rId6"/>
        <a:srcRect l="63993" t="16516" r="18176" b="51850"/>
        <a:stretch/>
      </xdr:blipFill>
      <xdr:spPr bwMode="auto">
        <a:xfrm>
          <a:off x="0" y="36061650"/>
          <a:ext cx="218440" cy="3322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40" cy="3322"/>
    <xdr:pic>
      <xdr:nvPicPr>
        <xdr:cNvPr id="679" name="Рисунок 678" descr="22.jpg"/>
        <xdr:cNvPicPr/>
      </xdr:nvPicPr>
      <xdr:blipFill>
        <a:blip r:embed="rId6"/>
        <a:srcRect l="63993" t="16516" r="18176" b="51850"/>
        <a:stretch/>
      </xdr:blipFill>
      <xdr:spPr bwMode="auto">
        <a:xfrm>
          <a:off x="0" y="36061650"/>
          <a:ext cx="218440" cy="3322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40" cy="3322"/>
    <xdr:pic>
      <xdr:nvPicPr>
        <xdr:cNvPr id="680" name="Рисунок 679" descr="22.jpg"/>
        <xdr:cNvPicPr/>
      </xdr:nvPicPr>
      <xdr:blipFill>
        <a:blip r:embed="rId6"/>
        <a:srcRect l="63993" t="16516" r="18176" b="51850"/>
        <a:stretch/>
      </xdr:blipFill>
      <xdr:spPr bwMode="auto">
        <a:xfrm>
          <a:off x="0" y="36061650"/>
          <a:ext cx="218440" cy="3322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40" cy="3322"/>
    <xdr:pic>
      <xdr:nvPicPr>
        <xdr:cNvPr id="681" name="Рисунок 680" descr="22.jpg"/>
        <xdr:cNvPicPr/>
      </xdr:nvPicPr>
      <xdr:blipFill>
        <a:blip r:embed="rId6"/>
        <a:srcRect l="63993" t="16516" r="18176" b="51850"/>
        <a:stretch/>
      </xdr:blipFill>
      <xdr:spPr bwMode="auto">
        <a:xfrm>
          <a:off x="0" y="36061650"/>
          <a:ext cx="218440" cy="3322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40" cy="3322"/>
    <xdr:pic>
      <xdr:nvPicPr>
        <xdr:cNvPr id="682" name="Рисунок 681" descr="22.jpg"/>
        <xdr:cNvPicPr/>
      </xdr:nvPicPr>
      <xdr:blipFill>
        <a:blip r:embed="rId6"/>
        <a:srcRect l="63993" t="16516" r="18176" b="51850"/>
        <a:stretch/>
      </xdr:blipFill>
      <xdr:spPr bwMode="auto">
        <a:xfrm>
          <a:off x="0" y="36061650"/>
          <a:ext cx="218440" cy="3322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40" cy="3322"/>
    <xdr:pic>
      <xdr:nvPicPr>
        <xdr:cNvPr id="683" name="Рисунок 682" descr="22.jpg"/>
        <xdr:cNvPicPr/>
      </xdr:nvPicPr>
      <xdr:blipFill>
        <a:blip r:embed="rId6"/>
        <a:srcRect l="63993" t="16516" r="18176" b="51850"/>
        <a:stretch/>
      </xdr:blipFill>
      <xdr:spPr bwMode="auto">
        <a:xfrm>
          <a:off x="0" y="36061650"/>
          <a:ext cx="218440" cy="3322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40" cy="3322"/>
    <xdr:pic>
      <xdr:nvPicPr>
        <xdr:cNvPr id="684" name="Рисунок 683" descr="22.jpg"/>
        <xdr:cNvPicPr/>
      </xdr:nvPicPr>
      <xdr:blipFill>
        <a:blip r:embed="rId6"/>
        <a:srcRect l="63993" t="16516" r="18176" b="51850"/>
        <a:stretch/>
      </xdr:blipFill>
      <xdr:spPr bwMode="auto">
        <a:xfrm>
          <a:off x="0" y="36061650"/>
          <a:ext cx="218440" cy="3322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147</xdr:row>
      <xdr:rowOff>419100</xdr:rowOff>
    </xdr:from>
    <xdr:ext cx="218440" cy="3322"/>
    <xdr:pic>
      <xdr:nvPicPr>
        <xdr:cNvPr id="685" name="Рисунок 684" descr="22.jpg"/>
        <xdr:cNvPicPr/>
      </xdr:nvPicPr>
      <xdr:blipFill>
        <a:blip r:embed="rId6"/>
        <a:srcRect l="63993" t="16516" r="18176" b="51850"/>
        <a:stretch/>
      </xdr:blipFill>
      <xdr:spPr bwMode="auto">
        <a:xfrm>
          <a:off x="0" y="36061650"/>
          <a:ext cx="218440" cy="3322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40" cy="3322"/>
    <xdr:pic>
      <xdr:nvPicPr>
        <xdr:cNvPr id="686" name="Рисунок 685" descr="22.jpg"/>
        <xdr:cNvPicPr/>
      </xdr:nvPicPr>
      <xdr:blipFill>
        <a:blip r:embed="rId6"/>
        <a:srcRect l="63993" t="16516" r="18176" b="51850"/>
        <a:stretch/>
      </xdr:blipFill>
      <xdr:spPr bwMode="auto">
        <a:xfrm>
          <a:off x="0" y="36061650"/>
          <a:ext cx="218440" cy="3322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40" cy="3322"/>
    <xdr:pic>
      <xdr:nvPicPr>
        <xdr:cNvPr id="687" name="Рисунок 686" descr="22.jpg"/>
        <xdr:cNvPicPr/>
      </xdr:nvPicPr>
      <xdr:blipFill>
        <a:blip r:embed="rId6"/>
        <a:srcRect l="63993" t="16516" r="18176" b="51850"/>
        <a:stretch/>
      </xdr:blipFill>
      <xdr:spPr bwMode="auto">
        <a:xfrm>
          <a:off x="0" y="36061650"/>
          <a:ext cx="218440" cy="3322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40" cy="3322"/>
    <xdr:pic>
      <xdr:nvPicPr>
        <xdr:cNvPr id="688" name="Рисунок 687" descr="22.jpg"/>
        <xdr:cNvPicPr/>
      </xdr:nvPicPr>
      <xdr:blipFill>
        <a:blip r:embed="rId6"/>
        <a:srcRect l="63993" t="16516" r="18176" b="51850"/>
        <a:stretch/>
      </xdr:blipFill>
      <xdr:spPr bwMode="auto">
        <a:xfrm>
          <a:off x="0" y="36061650"/>
          <a:ext cx="218440" cy="3322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40" cy="3322"/>
    <xdr:pic>
      <xdr:nvPicPr>
        <xdr:cNvPr id="689" name="Рисунок 688" descr="22.jpg"/>
        <xdr:cNvPicPr/>
      </xdr:nvPicPr>
      <xdr:blipFill>
        <a:blip r:embed="rId6"/>
        <a:srcRect l="63993" t="16516" r="18176" b="51850"/>
        <a:stretch/>
      </xdr:blipFill>
      <xdr:spPr bwMode="auto">
        <a:xfrm>
          <a:off x="0" y="36061650"/>
          <a:ext cx="218440" cy="3322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40" cy="3322"/>
    <xdr:pic>
      <xdr:nvPicPr>
        <xdr:cNvPr id="690" name="Рисунок 689" descr="22.jpg"/>
        <xdr:cNvPicPr/>
      </xdr:nvPicPr>
      <xdr:blipFill>
        <a:blip r:embed="rId6"/>
        <a:srcRect l="63993" t="16516" r="18176" b="51850"/>
        <a:stretch/>
      </xdr:blipFill>
      <xdr:spPr bwMode="auto">
        <a:xfrm>
          <a:off x="0" y="36061650"/>
          <a:ext cx="218440" cy="3322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40" cy="3322"/>
    <xdr:pic>
      <xdr:nvPicPr>
        <xdr:cNvPr id="691" name="Рисунок 690" descr="22.jpg"/>
        <xdr:cNvPicPr/>
      </xdr:nvPicPr>
      <xdr:blipFill>
        <a:blip r:embed="rId6"/>
        <a:srcRect l="63993" t="16516" r="18176" b="51850"/>
        <a:stretch/>
      </xdr:blipFill>
      <xdr:spPr bwMode="auto">
        <a:xfrm>
          <a:off x="0" y="36061650"/>
          <a:ext cx="218440" cy="3322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40" cy="3322"/>
    <xdr:pic>
      <xdr:nvPicPr>
        <xdr:cNvPr id="692" name="Рисунок 691" descr="22.jpg"/>
        <xdr:cNvPicPr/>
      </xdr:nvPicPr>
      <xdr:blipFill>
        <a:blip r:embed="rId6"/>
        <a:srcRect l="63993" t="16516" r="18176" b="51850"/>
        <a:stretch/>
      </xdr:blipFill>
      <xdr:spPr bwMode="auto">
        <a:xfrm>
          <a:off x="0" y="36061650"/>
          <a:ext cx="218440" cy="3322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40" cy="3322"/>
    <xdr:pic>
      <xdr:nvPicPr>
        <xdr:cNvPr id="693" name="Рисунок 692" descr="22.jpg"/>
        <xdr:cNvPicPr/>
      </xdr:nvPicPr>
      <xdr:blipFill>
        <a:blip r:embed="rId6"/>
        <a:srcRect l="63993" t="16516" r="18176" b="51850"/>
        <a:stretch/>
      </xdr:blipFill>
      <xdr:spPr bwMode="auto">
        <a:xfrm>
          <a:off x="0" y="36061650"/>
          <a:ext cx="218440" cy="3322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40" cy="3322"/>
    <xdr:pic>
      <xdr:nvPicPr>
        <xdr:cNvPr id="694" name="Рисунок 693" descr="22.jpg"/>
        <xdr:cNvPicPr/>
      </xdr:nvPicPr>
      <xdr:blipFill>
        <a:blip r:embed="rId6"/>
        <a:srcRect l="63993" t="16516" r="18176" b="51850"/>
        <a:stretch/>
      </xdr:blipFill>
      <xdr:spPr bwMode="auto">
        <a:xfrm>
          <a:off x="0" y="36061650"/>
          <a:ext cx="218440" cy="3322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40" cy="3322"/>
    <xdr:pic>
      <xdr:nvPicPr>
        <xdr:cNvPr id="695" name="Рисунок 694" descr="22.jpg"/>
        <xdr:cNvPicPr/>
      </xdr:nvPicPr>
      <xdr:blipFill>
        <a:blip r:embed="rId6"/>
        <a:srcRect l="63993" t="16516" r="18176" b="51850"/>
        <a:stretch/>
      </xdr:blipFill>
      <xdr:spPr bwMode="auto">
        <a:xfrm>
          <a:off x="0" y="36061650"/>
          <a:ext cx="218440" cy="3322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40" cy="3322"/>
    <xdr:pic>
      <xdr:nvPicPr>
        <xdr:cNvPr id="696" name="Рисунок 695" descr="22.jpg"/>
        <xdr:cNvPicPr/>
      </xdr:nvPicPr>
      <xdr:blipFill>
        <a:blip r:embed="rId6"/>
        <a:srcRect l="63993" t="16516" r="18176" b="51850"/>
        <a:stretch/>
      </xdr:blipFill>
      <xdr:spPr bwMode="auto">
        <a:xfrm>
          <a:off x="0" y="36061650"/>
          <a:ext cx="218440" cy="3322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40" cy="3322"/>
    <xdr:pic>
      <xdr:nvPicPr>
        <xdr:cNvPr id="697" name="Рисунок 696" descr="22.jpg"/>
        <xdr:cNvPicPr/>
      </xdr:nvPicPr>
      <xdr:blipFill>
        <a:blip r:embed="rId6"/>
        <a:srcRect l="63993" t="16516" r="18176" b="51850"/>
        <a:stretch/>
      </xdr:blipFill>
      <xdr:spPr bwMode="auto">
        <a:xfrm>
          <a:off x="0" y="36061650"/>
          <a:ext cx="218440" cy="3322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40" cy="3322"/>
    <xdr:pic>
      <xdr:nvPicPr>
        <xdr:cNvPr id="698" name="Рисунок 697" descr="22.jpg"/>
        <xdr:cNvPicPr/>
      </xdr:nvPicPr>
      <xdr:blipFill>
        <a:blip r:embed="rId6"/>
        <a:srcRect l="63993" t="16516" r="18176" b="51850"/>
        <a:stretch/>
      </xdr:blipFill>
      <xdr:spPr bwMode="auto">
        <a:xfrm>
          <a:off x="0" y="36061650"/>
          <a:ext cx="218440" cy="3322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40" cy="3322"/>
    <xdr:pic>
      <xdr:nvPicPr>
        <xdr:cNvPr id="699" name="Рисунок 698" descr="22.jpg"/>
        <xdr:cNvPicPr/>
      </xdr:nvPicPr>
      <xdr:blipFill>
        <a:blip r:embed="rId6"/>
        <a:srcRect l="63993" t="16516" r="18176" b="51850"/>
        <a:stretch/>
      </xdr:blipFill>
      <xdr:spPr bwMode="auto">
        <a:xfrm>
          <a:off x="0" y="36061650"/>
          <a:ext cx="218440" cy="3322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40" cy="3322"/>
    <xdr:pic>
      <xdr:nvPicPr>
        <xdr:cNvPr id="700" name="Рисунок 699" descr="22.jpg"/>
        <xdr:cNvPicPr/>
      </xdr:nvPicPr>
      <xdr:blipFill>
        <a:blip r:embed="rId6"/>
        <a:srcRect l="63993" t="16516" r="18176" b="51850"/>
        <a:stretch/>
      </xdr:blipFill>
      <xdr:spPr bwMode="auto">
        <a:xfrm>
          <a:off x="0" y="36061650"/>
          <a:ext cx="218440" cy="3322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39" cy="3320"/>
    <xdr:pic>
      <xdr:nvPicPr>
        <xdr:cNvPr id="701" name="Рисунок 700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061650"/>
          <a:ext cx="218439" cy="3320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39" cy="3320"/>
    <xdr:pic>
      <xdr:nvPicPr>
        <xdr:cNvPr id="702" name="Рисунок 701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061650"/>
          <a:ext cx="218439" cy="3320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39" cy="3320"/>
    <xdr:pic>
      <xdr:nvPicPr>
        <xdr:cNvPr id="703" name="Рисунок 702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061650"/>
          <a:ext cx="218439" cy="3320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39" cy="3320"/>
    <xdr:pic>
      <xdr:nvPicPr>
        <xdr:cNvPr id="704" name="Рисунок 703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061650"/>
          <a:ext cx="218439" cy="3320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39" cy="3320"/>
    <xdr:pic>
      <xdr:nvPicPr>
        <xdr:cNvPr id="705" name="Рисунок 704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061650"/>
          <a:ext cx="218439" cy="3320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39" cy="3320"/>
    <xdr:pic>
      <xdr:nvPicPr>
        <xdr:cNvPr id="706" name="Рисунок 705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061650"/>
          <a:ext cx="218439" cy="3320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39" cy="3320"/>
    <xdr:pic>
      <xdr:nvPicPr>
        <xdr:cNvPr id="707" name="Рисунок 706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061650"/>
          <a:ext cx="218439" cy="3320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39" cy="3320"/>
    <xdr:pic>
      <xdr:nvPicPr>
        <xdr:cNvPr id="708" name="Рисунок 707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061650"/>
          <a:ext cx="218439" cy="3320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39" cy="3320"/>
    <xdr:pic>
      <xdr:nvPicPr>
        <xdr:cNvPr id="709" name="Рисунок 708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061650"/>
          <a:ext cx="218439" cy="3320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39" cy="3320"/>
    <xdr:pic>
      <xdr:nvPicPr>
        <xdr:cNvPr id="710" name="Рисунок 709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061650"/>
          <a:ext cx="218439" cy="3320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39" cy="3320"/>
    <xdr:pic>
      <xdr:nvPicPr>
        <xdr:cNvPr id="711" name="Рисунок 710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061650"/>
          <a:ext cx="218439" cy="3320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39" cy="3320"/>
    <xdr:pic>
      <xdr:nvPicPr>
        <xdr:cNvPr id="712" name="Рисунок 711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061650"/>
          <a:ext cx="218439" cy="3320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39" cy="3320"/>
    <xdr:pic>
      <xdr:nvPicPr>
        <xdr:cNvPr id="713" name="Рисунок 712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061650"/>
          <a:ext cx="218439" cy="3320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39" cy="3320"/>
    <xdr:pic>
      <xdr:nvPicPr>
        <xdr:cNvPr id="714" name="Рисунок 713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061650"/>
          <a:ext cx="218439" cy="3320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39" cy="3320"/>
    <xdr:pic>
      <xdr:nvPicPr>
        <xdr:cNvPr id="715" name="Рисунок 714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061650"/>
          <a:ext cx="218439" cy="3320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39" cy="3320"/>
    <xdr:pic>
      <xdr:nvPicPr>
        <xdr:cNvPr id="716" name="Рисунок 715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061650"/>
          <a:ext cx="218439" cy="3320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39" cy="3320"/>
    <xdr:pic>
      <xdr:nvPicPr>
        <xdr:cNvPr id="717" name="Рисунок 716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061650"/>
          <a:ext cx="218439" cy="3320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39" cy="3320"/>
    <xdr:pic>
      <xdr:nvPicPr>
        <xdr:cNvPr id="718" name="Рисунок 717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061650"/>
          <a:ext cx="218439" cy="3320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39" cy="3320"/>
    <xdr:pic>
      <xdr:nvPicPr>
        <xdr:cNvPr id="719" name="Рисунок 718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061650"/>
          <a:ext cx="218439" cy="3320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39" cy="3320"/>
    <xdr:pic>
      <xdr:nvPicPr>
        <xdr:cNvPr id="720" name="Рисунок 719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061650"/>
          <a:ext cx="218439" cy="3320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39" cy="3320"/>
    <xdr:pic>
      <xdr:nvPicPr>
        <xdr:cNvPr id="721" name="Рисунок 720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061650"/>
          <a:ext cx="218439" cy="3320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39" cy="3320"/>
    <xdr:pic>
      <xdr:nvPicPr>
        <xdr:cNvPr id="722" name="Рисунок 721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061650"/>
          <a:ext cx="218439" cy="3320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39" cy="3320"/>
    <xdr:pic>
      <xdr:nvPicPr>
        <xdr:cNvPr id="723" name="Рисунок 722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061650"/>
          <a:ext cx="218439" cy="3320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39" cy="3320"/>
    <xdr:pic>
      <xdr:nvPicPr>
        <xdr:cNvPr id="724" name="Рисунок 723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061650"/>
          <a:ext cx="218439" cy="3320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39" cy="3320"/>
    <xdr:pic>
      <xdr:nvPicPr>
        <xdr:cNvPr id="725" name="Рисунок 724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061650"/>
          <a:ext cx="218439" cy="3320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39" cy="3320"/>
    <xdr:pic>
      <xdr:nvPicPr>
        <xdr:cNvPr id="726" name="Рисунок 725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061650"/>
          <a:ext cx="218439" cy="3320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39" cy="3320"/>
    <xdr:pic>
      <xdr:nvPicPr>
        <xdr:cNvPr id="727" name="Рисунок 726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061650"/>
          <a:ext cx="218439" cy="3320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39" cy="3320"/>
    <xdr:pic>
      <xdr:nvPicPr>
        <xdr:cNvPr id="728" name="Рисунок 727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061650"/>
          <a:ext cx="218439" cy="3320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39" cy="3320"/>
    <xdr:pic>
      <xdr:nvPicPr>
        <xdr:cNvPr id="729" name="Рисунок 728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061650"/>
          <a:ext cx="218439" cy="3320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39" cy="3320"/>
    <xdr:pic>
      <xdr:nvPicPr>
        <xdr:cNvPr id="730" name="Рисунок 729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061650"/>
          <a:ext cx="218439" cy="3320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39" cy="3320"/>
    <xdr:pic>
      <xdr:nvPicPr>
        <xdr:cNvPr id="731" name="Рисунок 730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061650"/>
          <a:ext cx="218439" cy="3320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39" cy="3320"/>
    <xdr:pic>
      <xdr:nvPicPr>
        <xdr:cNvPr id="732" name="Рисунок 731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061650"/>
          <a:ext cx="218439" cy="3320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39" cy="3320"/>
    <xdr:pic>
      <xdr:nvPicPr>
        <xdr:cNvPr id="733" name="Рисунок 732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061650"/>
          <a:ext cx="218439" cy="3320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39" cy="3320"/>
    <xdr:pic>
      <xdr:nvPicPr>
        <xdr:cNvPr id="734" name="Рисунок 733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061650"/>
          <a:ext cx="218439" cy="3320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39" cy="3320"/>
    <xdr:pic>
      <xdr:nvPicPr>
        <xdr:cNvPr id="735" name="Рисунок 734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061650"/>
          <a:ext cx="218439" cy="3320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39" cy="3320"/>
    <xdr:pic>
      <xdr:nvPicPr>
        <xdr:cNvPr id="736" name="Рисунок 735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061650"/>
          <a:ext cx="218439" cy="3320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39" cy="3320"/>
    <xdr:pic>
      <xdr:nvPicPr>
        <xdr:cNvPr id="737" name="Рисунок 736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061650"/>
          <a:ext cx="218439" cy="3320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39" cy="3320"/>
    <xdr:pic>
      <xdr:nvPicPr>
        <xdr:cNvPr id="738" name="Рисунок 737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061650"/>
          <a:ext cx="218439" cy="3320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39" cy="3320"/>
    <xdr:pic>
      <xdr:nvPicPr>
        <xdr:cNvPr id="739" name="Рисунок 738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061650"/>
          <a:ext cx="218439" cy="3320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39" cy="3320"/>
    <xdr:pic>
      <xdr:nvPicPr>
        <xdr:cNvPr id="740" name="Рисунок 739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061650"/>
          <a:ext cx="218439" cy="3320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39" cy="3320"/>
    <xdr:pic>
      <xdr:nvPicPr>
        <xdr:cNvPr id="741" name="Рисунок 740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061650"/>
          <a:ext cx="218439" cy="3320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39" cy="3320"/>
    <xdr:pic>
      <xdr:nvPicPr>
        <xdr:cNvPr id="742" name="Рисунок 741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061650"/>
          <a:ext cx="218439" cy="3320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39" cy="3320"/>
    <xdr:pic>
      <xdr:nvPicPr>
        <xdr:cNvPr id="743" name="Рисунок 742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061650"/>
          <a:ext cx="218439" cy="3320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39" cy="3320"/>
    <xdr:pic>
      <xdr:nvPicPr>
        <xdr:cNvPr id="744" name="Рисунок 743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061650"/>
          <a:ext cx="218439" cy="3320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39" cy="3320"/>
    <xdr:pic>
      <xdr:nvPicPr>
        <xdr:cNvPr id="745" name="Рисунок 744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061650"/>
          <a:ext cx="218439" cy="3320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39" cy="3320"/>
    <xdr:pic>
      <xdr:nvPicPr>
        <xdr:cNvPr id="746" name="Рисунок 745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061650"/>
          <a:ext cx="218439" cy="3320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39" cy="3320"/>
    <xdr:pic>
      <xdr:nvPicPr>
        <xdr:cNvPr id="747" name="Рисунок 746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061650"/>
          <a:ext cx="218439" cy="3320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39" cy="3320"/>
    <xdr:pic>
      <xdr:nvPicPr>
        <xdr:cNvPr id="748" name="Рисунок 747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061650"/>
          <a:ext cx="218439" cy="3320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39" cy="3320"/>
    <xdr:pic>
      <xdr:nvPicPr>
        <xdr:cNvPr id="749" name="Рисунок 748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061650"/>
          <a:ext cx="218439" cy="3320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39" cy="3320"/>
    <xdr:pic>
      <xdr:nvPicPr>
        <xdr:cNvPr id="750" name="Рисунок 749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061650"/>
          <a:ext cx="218439" cy="3320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39" cy="3320"/>
    <xdr:pic>
      <xdr:nvPicPr>
        <xdr:cNvPr id="751" name="Рисунок 750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061650"/>
          <a:ext cx="218439" cy="3320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39" cy="3320"/>
    <xdr:pic>
      <xdr:nvPicPr>
        <xdr:cNvPr id="752" name="Рисунок 751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061650"/>
          <a:ext cx="218439" cy="3320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39" cy="3320"/>
    <xdr:pic>
      <xdr:nvPicPr>
        <xdr:cNvPr id="753" name="Рисунок 752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061650"/>
          <a:ext cx="218439" cy="3320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39" cy="3320"/>
    <xdr:pic>
      <xdr:nvPicPr>
        <xdr:cNvPr id="754" name="Рисунок 753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061650"/>
          <a:ext cx="218439" cy="3320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39" cy="3320"/>
    <xdr:pic>
      <xdr:nvPicPr>
        <xdr:cNvPr id="755" name="Рисунок 754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061650"/>
          <a:ext cx="218439" cy="3320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39" cy="3320"/>
    <xdr:pic>
      <xdr:nvPicPr>
        <xdr:cNvPr id="756" name="Рисунок 755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061650"/>
          <a:ext cx="218439" cy="3320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39" cy="3320"/>
    <xdr:pic>
      <xdr:nvPicPr>
        <xdr:cNvPr id="757" name="Рисунок 756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061650"/>
          <a:ext cx="218439" cy="3320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39" cy="3320"/>
    <xdr:pic>
      <xdr:nvPicPr>
        <xdr:cNvPr id="758" name="Рисунок 757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061650"/>
          <a:ext cx="218439" cy="3320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39" cy="3320"/>
    <xdr:pic>
      <xdr:nvPicPr>
        <xdr:cNvPr id="759" name="Рисунок 758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061650"/>
          <a:ext cx="218439" cy="3320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39" cy="3320"/>
    <xdr:pic>
      <xdr:nvPicPr>
        <xdr:cNvPr id="760" name="Рисунок 759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061650"/>
          <a:ext cx="218439" cy="3320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39" cy="3320"/>
    <xdr:pic>
      <xdr:nvPicPr>
        <xdr:cNvPr id="761" name="Рисунок 760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061650"/>
          <a:ext cx="218439" cy="3320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39" cy="3320"/>
    <xdr:pic>
      <xdr:nvPicPr>
        <xdr:cNvPr id="762" name="Рисунок 761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061650"/>
          <a:ext cx="218439" cy="3320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39" cy="3320"/>
    <xdr:pic>
      <xdr:nvPicPr>
        <xdr:cNvPr id="763" name="Рисунок 762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061650"/>
          <a:ext cx="218439" cy="3320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39" cy="3320"/>
    <xdr:pic>
      <xdr:nvPicPr>
        <xdr:cNvPr id="764" name="Рисунок 763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061650"/>
          <a:ext cx="218439" cy="3320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39" cy="3320"/>
    <xdr:pic>
      <xdr:nvPicPr>
        <xdr:cNvPr id="765" name="Рисунок 764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061650"/>
          <a:ext cx="218439" cy="3320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39" cy="3320"/>
    <xdr:pic>
      <xdr:nvPicPr>
        <xdr:cNvPr id="766" name="Рисунок 765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061650"/>
          <a:ext cx="218439" cy="3320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39" cy="3320"/>
    <xdr:pic>
      <xdr:nvPicPr>
        <xdr:cNvPr id="767" name="Рисунок 766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061650"/>
          <a:ext cx="218439" cy="3320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39" cy="3320"/>
    <xdr:pic>
      <xdr:nvPicPr>
        <xdr:cNvPr id="768" name="Рисунок 767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061650"/>
          <a:ext cx="218439" cy="3320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39" cy="3320"/>
    <xdr:pic>
      <xdr:nvPicPr>
        <xdr:cNvPr id="769" name="Рисунок 768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061650"/>
          <a:ext cx="218439" cy="3320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39" cy="3320"/>
    <xdr:pic>
      <xdr:nvPicPr>
        <xdr:cNvPr id="770" name="Рисунок 769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061650"/>
          <a:ext cx="218439" cy="3320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39" cy="3320"/>
    <xdr:pic>
      <xdr:nvPicPr>
        <xdr:cNvPr id="771" name="Рисунок 770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061650"/>
          <a:ext cx="218439" cy="3320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39" cy="3320"/>
    <xdr:pic>
      <xdr:nvPicPr>
        <xdr:cNvPr id="772" name="Рисунок 771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061650"/>
          <a:ext cx="218439" cy="3320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39" cy="3320"/>
    <xdr:pic>
      <xdr:nvPicPr>
        <xdr:cNvPr id="773" name="Рисунок 772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061650"/>
          <a:ext cx="218439" cy="3320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39" cy="3320"/>
    <xdr:pic>
      <xdr:nvPicPr>
        <xdr:cNvPr id="774" name="Рисунок 773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061650"/>
          <a:ext cx="218439" cy="3320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39" cy="3320"/>
    <xdr:pic>
      <xdr:nvPicPr>
        <xdr:cNvPr id="775" name="Рисунок 774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061650"/>
          <a:ext cx="218439" cy="3320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39" cy="3320"/>
    <xdr:pic>
      <xdr:nvPicPr>
        <xdr:cNvPr id="776" name="Рисунок 775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061650"/>
          <a:ext cx="218439" cy="3320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39" cy="3320"/>
    <xdr:pic>
      <xdr:nvPicPr>
        <xdr:cNvPr id="777" name="Рисунок 776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061650"/>
          <a:ext cx="218439" cy="3320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39" cy="3320"/>
    <xdr:pic>
      <xdr:nvPicPr>
        <xdr:cNvPr id="778" name="Рисунок 777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061650"/>
          <a:ext cx="218439" cy="3320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39" cy="3320"/>
    <xdr:pic>
      <xdr:nvPicPr>
        <xdr:cNvPr id="779" name="Рисунок 778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061650"/>
          <a:ext cx="218439" cy="3320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39" cy="3320"/>
    <xdr:pic>
      <xdr:nvPicPr>
        <xdr:cNvPr id="780" name="Рисунок 779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061650"/>
          <a:ext cx="218439" cy="3320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39" cy="3320"/>
    <xdr:pic>
      <xdr:nvPicPr>
        <xdr:cNvPr id="781" name="Рисунок 780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061650"/>
          <a:ext cx="218439" cy="3320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39" cy="3320"/>
    <xdr:pic>
      <xdr:nvPicPr>
        <xdr:cNvPr id="782" name="Рисунок 781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061650"/>
          <a:ext cx="218439" cy="3320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39" cy="3320"/>
    <xdr:pic>
      <xdr:nvPicPr>
        <xdr:cNvPr id="783" name="Рисунок 782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061650"/>
          <a:ext cx="218439" cy="3320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39" cy="3320"/>
    <xdr:pic>
      <xdr:nvPicPr>
        <xdr:cNvPr id="784" name="Рисунок 783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061650"/>
          <a:ext cx="218439" cy="3320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39" cy="3320"/>
    <xdr:pic>
      <xdr:nvPicPr>
        <xdr:cNvPr id="785" name="Рисунок 784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061650"/>
          <a:ext cx="218439" cy="3320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39" cy="3320"/>
    <xdr:pic>
      <xdr:nvPicPr>
        <xdr:cNvPr id="786" name="Рисунок 785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061650"/>
          <a:ext cx="218439" cy="3320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39" cy="3320"/>
    <xdr:pic>
      <xdr:nvPicPr>
        <xdr:cNvPr id="787" name="Рисунок 786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061650"/>
          <a:ext cx="218439" cy="3320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39" cy="3320"/>
    <xdr:pic>
      <xdr:nvPicPr>
        <xdr:cNvPr id="788" name="Рисунок 787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061650"/>
          <a:ext cx="218439" cy="3320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39" cy="3320"/>
    <xdr:pic>
      <xdr:nvPicPr>
        <xdr:cNvPr id="789" name="Рисунок 788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061650"/>
          <a:ext cx="218439" cy="3320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39" cy="3320"/>
    <xdr:pic>
      <xdr:nvPicPr>
        <xdr:cNvPr id="790" name="Рисунок 789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061650"/>
          <a:ext cx="218439" cy="3320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39" cy="3320"/>
    <xdr:pic>
      <xdr:nvPicPr>
        <xdr:cNvPr id="791" name="Рисунок 790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061650"/>
          <a:ext cx="218439" cy="3320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39" cy="3320"/>
    <xdr:pic>
      <xdr:nvPicPr>
        <xdr:cNvPr id="792" name="Рисунок 791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061650"/>
          <a:ext cx="218439" cy="3320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39" cy="3320"/>
    <xdr:pic>
      <xdr:nvPicPr>
        <xdr:cNvPr id="793" name="Рисунок 792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061650"/>
          <a:ext cx="218439" cy="3320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39" cy="3320"/>
    <xdr:pic>
      <xdr:nvPicPr>
        <xdr:cNvPr id="794" name="Рисунок 793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061650"/>
          <a:ext cx="218439" cy="3320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39" cy="3320"/>
    <xdr:pic>
      <xdr:nvPicPr>
        <xdr:cNvPr id="795" name="Рисунок 794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061650"/>
          <a:ext cx="218439" cy="3320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39" cy="3320"/>
    <xdr:pic>
      <xdr:nvPicPr>
        <xdr:cNvPr id="796" name="Рисунок 795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061650"/>
          <a:ext cx="218439" cy="3320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39" cy="3320"/>
    <xdr:pic>
      <xdr:nvPicPr>
        <xdr:cNvPr id="797" name="Рисунок 796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061650"/>
          <a:ext cx="218439" cy="3320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39" cy="3320"/>
    <xdr:pic>
      <xdr:nvPicPr>
        <xdr:cNvPr id="798" name="Рисунок 797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061650"/>
          <a:ext cx="218439" cy="3320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39" cy="3320"/>
    <xdr:pic>
      <xdr:nvPicPr>
        <xdr:cNvPr id="799" name="Рисунок 798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061650"/>
          <a:ext cx="218439" cy="3320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39" cy="3320"/>
    <xdr:pic>
      <xdr:nvPicPr>
        <xdr:cNvPr id="800" name="Рисунок 799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061650"/>
          <a:ext cx="218439" cy="3320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39" cy="3320"/>
    <xdr:pic>
      <xdr:nvPicPr>
        <xdr:cNvPr id="801" name="Рисунок 800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061650"/>
          <a:ext cx="218439" cy="3320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39" cy="3320"/>
    <xdr:pic>
      <xdr:nvPicPr>
        <xdr:cNvPr id="802" name="Рисунок 801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061650"/>
          <a:ext cx="218439" cy="3320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40" cy="3322"/>
    <xdr:pic>
      <xdr:nvPicPr>
        <xdr:cNvPr id="803" name="Рисунок 802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061650"/>
          <a:ext cx="218440" cy="3322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40" cy="3322"/>
    <xdr:pic>
      <xdr:nvPicPr>
        <xdr:cNvPr id="804" name="Рисунок 803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061650"/>
          <a:ext cx="218440" cy="3322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40" cy="3322"/>
    <xdr:pic>
      <xdr:nvPicPr>
        <xdr:cNvPr id="805" name="Рисунок 804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061650"/>
          <a:ext cx="218440" cy="3322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40" cy="3322"/>
    <xdr:pic>
      <xdr:nvPicPr>
        <xdr:cNvPr id="806" name="Рисунок 805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061650"/>
          <a:ext cx="218440" cy="3322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40" cy="3322"/>
    <xdr:pic>
      <xdr:nvPicPr>
        <xdr:cNvPr id="807" name="Рисунок 806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061650"/>
          <a:ext cx="218440" cy="3322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40" cy="3322"/>
    <xdr:pic>
      <xdr:nvPicPr>
        <xdr:cNvPr id="808" name="Рисунок 807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061650"/>
          <a:ext cx="218440" cy="3322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40" cy="3322"/>
    <xdr:pic>
      <xdr:nvPicPr>
        <xdr:cNvPr id="809" name="Рисунок 808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061650"/>
          <a:ext cx="218440" cy="3322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40" cy="3322"/>
    <xdr:pic>
      <xdr:nvPicPr>
        <xdr:cNvPr id="810" name="Рисунок 809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061650"/>
          <a:ext cx="218440" cy="3322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40" cy="3322"/>
    <xdr:pic>
      <xdr:nvPicPr>
        <xdr:cNvPr id="811" name="Рисунок 810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061650"/>
          <a:ext cx="218440" cy="3322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40" cy="3322"/>
    <xdr:pic>
      <xdr:nvPicPr>
        <xdr:cNvPr id="812" name="Рисунок 811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061650"/>
          <a:ext cx="218440" cy="3322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40" cy="3322"/>
    <xdr:pic>
      <xdr:nvPicPr>
        <xdr:cNvPr id="813" name="Рисунок 812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061650"/>
          <a:ext cx="218440" cy="3322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40" cy="3322"/>
    <xdr:pic>
      <xdr:nvPicPr>
        <xdr:cNvPr id="814" name="Рисунок 813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061650"/>
          <a:ext cx="218440" cy="3322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40" cy="3322"/>
    <xdr:pic>
      <xdr:nvPicPr>
        <xdr:cNvPr id="815" name="Рисунок 814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061650"/>
          <a:ext cx="218440" cy="3322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40" cy="3322"/>
    <xdr:pic>
      <xdr:nvPicPr>
        <xdr:cNvPr id="816" name="Рисунок 815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061650"/>
          <a:ext cx="218440" cy="3322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40" cy="3322"/>
    <xdr:pic>
      <xdr:nvPicPr>
        <xdr:cNvPr id="817" name="Рисунок 816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061650"/>
          <a:ext cx="218440" cy="3322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40" cy="3322"/>
    <xdr:pic>
      <xdr:nvPicPr>
        <xdr:cNvPr id="818" name="Рисунок 817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061650"/>
          <a:ext cx="218440" cy="3322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40" cy="3322"/>
    <xdr:pic>
      <xdr:nvPicPr>
        <xdr:cNvPr id="819" name="Рисунок 818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061650"/>
          <a:ext cx="218440" cy="3322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40" cy="3322"/>
    <xdr:pic>
      <xdr:nvPicPr>
        <xdr:cNvPr id="820" name="Рисунок 819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061650"/>
          <a:ext cx="218440" cy="3322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40" cy="3322"/>
    <xdr:pic>
      <xdr:nvPicPr>
        <xdr:cNvPr id="821" name="Рисунок 820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061650"/>
          <a:ext cx="218440" cy="3322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40" cy="3322"/>
    <xdr:pic>
      <xdr:nvPicPr>
        <xdr:cNvPr id="822" name="Рисунок 821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061650"/>
          <a:ext cx="218440" cy="3322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40" cy="3322"/>
    <xdr:pic>
      <xdr:nvPicPr>
        <xdr:cNvPr id="823" name="Рисунок 822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061650"/>
          <a:ext cx="218440" cy="3322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40" cy="3322"/>
    <xdr:pic>
      <xdr:nvPicPr>
        <xdr:cNvPr id="824" name="Рисунок 823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061650"/>
          <a:ext cx="218440" cy="3322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40" cy="3322"/>
    <xdr:pic>
      <xdr:nvPicPr>
        <xdr:cNvPr id="825" name="Рисунок 824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061650"/>
          <a:ext cx="218440" cy="3322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40" cy="3322"/>
    <xdr:pic>
      <xdr:nvPicPr>
        <xdr:cNvPr id="826" name="Рисунок 825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061650"/>
          <a:ext cx="218440" cy="3322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40" cy="3322"/>
    <xdr:pic>
      <xdr:nvPicPr>
        <xdr:cNvPr id="827" name="Рисунок 826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061650"/>
          <a:ext cx="218440" cy="3322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40" cy="3322"/>
    <xdr:pic>
      <xdr:nvPicPr>
        <xdr:cNvPr id="828" name="Рисунок 827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061650"/>
          <a:ext cx="218440" cy="3322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40" cy="3322"/>
    <xdr:pic>
      <xdr:nvPicPr>
        <xdr:cNvPr id="829" name="Рисунок 828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061650"/>
          <a:ext cx="218440" cy="3322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40" cy="3322"/>
    <xdr:pic>
      <xdr:nvPicPr>
        <xdr:cNvPr id="830" name="Рисунок 829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061650"/>
          <a:ext cx="218440" cy="3322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40" cy="3322"/>
    <xdr:pic>
      <xdr:nvPicPr>
        <xdr:cNvPr id="831" name="Рисунок 830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061650"/>
          <a:ext cx="218440" cy="3322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40" cy="3322"/>
    <xdr:pic>
      <xdr:nvPicPr>
        <xdr:cNvPr id="832" name="Рисунок 831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061650"/>
          <a:ext cx="218440" cy="3322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40" cy="3322"/>
    <xdr:pic>
      <xdr:nvPicPr>
        <xdr:cNvPr id="833" name="Рисунок 832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061650"/>
          <a:ext cx="218440" cy="3322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40" cy="3322"/>
    <xdr:pic>
      <xdr:nvPicPr>
        <xdr:cNvPr id="834" name="Рисунок 833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061650"/>
          <a:ext cx="218440" cy="3322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40" cy="3322"/>
    <xdr:pic>
      <xdr:nvPicPr>
        <xdr:cNvPr id="835" name="Рисунок 834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061650"/>
          <a:ext cx="218440" cy="3322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40" cy="3322"/>
    <xdr:pic>
      <xdr:nvPicPr>
        <xdr:cNvPr id="836" name="Рисунок 835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061650"/>
          <a:ext cx="218440" cy="3322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40" cy="3322"/>
    <xdr:pic>
      <xdr:nvPicPr>
        <xdr:cNvPr id="837" name="Рисунок 836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061650"/>
          <a:ext cx="218440" cy="3322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40" cy="3322"/>
    <xdr:pic>
      <xdr:nvPicPr>
        <xdr:cNvPr id="838" name="Рисунок 837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061650"/>
          <a:ext cx="218440" cy="3322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40" cy="3322"/>
    <xdr:pic>
      <xdr:nvPicPr>
        <xdr:cNvPr id="839" name="Рисунок 838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061650"/>
          <a:ext cx="218440" cy="3322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40" cy="3322"/>
    <xdr:pic>
      <xdr:nvPicPr>
        <xdr:cNvPr id="840" name="Рисунок 839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061650"/>
          <a:ext cx="218440" cy="3322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40" cy="3322"/>
    <xdr:pic>
      <xdr:nvPicPr>
        <xdr:cNvPr id="841" name="Рисунок 840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061650"/>
          <a:ext cx="218440" cy="3322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40" cy="3322"/>
    <xdr:pic>
      <xdr:nvPicPr>
        <xdr:cNvPr id="842" name="Рисунок 841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061650"/>
          <a:ext cx="218440" cy="3322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40" cy="3322"/>
    <xdr:pic>
      <xdr:nvPicPr>
        <xdr:cNvPr id="843" name="Рисунок 842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061650"/>
          <a:ext cx="218440" cy="3322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40" cy="3322"/>
    <xdr:pic>
      <xdr:nvPicPr>
        <xdr:cNvPr id="844" name="Рисунок 843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061650"/>
          <a:ext cx="218440" cy="3322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40" cy="3322"/>
    <xdr:pic>
      <xdr:nvPicPr>
        <xdr:cNvPr id="845" name="Рисунок 844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061650"/>
          <a:ext cx="218440" cy="3322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40" cy="3322"/>
    <xdr:pic>
      <xdr:nvPicPr>
        <xdr:cNvPr id="846" name="Рисунок 845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061650"/>
          <a:ext cx="218440" cy="3322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40" cy="3322"/>
    <xdr:pic>
      <xdr:nvPicPr>
        <xdr:cNvPr id="847" name="Рисунок 846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061650"/>
          <a:ext cx="218440" cy="3322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40" cy="3322"/>
    <xdr:pic>
      <xdr:nvPicPr>
        <xdr:cNvPr id="848" name="Рисунок 847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061650"/>
          <a:ext cx="218440" cy="3322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40" cy="3322"/>
    <xdr:pic>
      <xdr:nvPicPr>
        <xdr:cNvPr id="849" name="Рисунок 848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061650"/>
          <a:ext cx="218440" cy="3322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40" cy="3322"/>
    <xdr:pic>
      <xdr:nvPicPr>
        <xdr:cNvPr id="850" name="Рисунок 849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061650"/>
          <a:ext cx="218440" cy="3322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40" cy="3322"/>
    <xdr:pic>
      <xdr:nvPicPr>
        <xdr:cNvPr id="851" name="Рисунок 850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061650"/>
          <a:ext cx="218440" cy="3322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40" cy="3322"/>
    <xdr:pic>
      <xdr:nvPicPr>
        <xdr:cNvPr id="852" name="Рисунок 851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061650"/>
          <a:ext cx="218440" cy="3322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40" cy="3322"/>
    <xdr:pic>
      <xdr:nvPicPr>
        <xdr:cNvPr id="853" name="Рисунок 852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061650"/>
          <a:ext cx="218440" cy="3322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40" cy="3322"/>
    <xdr:pic>
      <xdr:nvPicPr>
        <xdr:cNvPr id="854" name="Рисунок 853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061650"/>
          <a:ext cx="218440" cy="3322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40" cy="3322"/>
    <xdr:pic>
      <xdr:nvPicPr>
        <xdr:cNvPr id="855" name="Рисунок 854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061650"/>
          <a:ext cx="218440" cy="3322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40" cy="3322"/>
    <xdr:pic>
      <xdr:nvPicPr>
        <xdr:cNvPr id="856" name="Рисунок 855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061650"/>
          <a:ext cx="218440" cy="3322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40" cy="3322"/>
    <xdr:pic>
      <xdr:nvPicPr>
        <xdr:cNvPr id="857" name="Рисунок 856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061650"/>
          <a:ext cx="218440" cy="3322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40" cy="3322"/>
    <xdr:pic>
      <xdr:nvPicPr>
        <xdr:cNvPr id="858" name="Рисунок 857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061650"/>
          <a:ext cx="218440" cy="3322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40" cy="3322"/>
    <xdr:pic>
      <xdr:nvPicPr>
        <xdr:cNvPr id="859" name="Рисунок 858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061650"/>
          <a:ext cx="218440" cy="3322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40" cy="3322"/>
    <xdr:pic>
      <xdr:nvPicPr>
        <xdr:cNvPr id="860" name="Рисунок 859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061650"/>
          <a:ext cx="218440" cy="3322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40" cy="3322"/>
    <xdr:pic>
      <xdr:nvPicPr>
        <xdr:cNvPr id="861" name="Рисунок 860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061650"/>
          <a:ext cx="218440" cy="3322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40" cy="3322"/>
    <xdr:pic>
      <xdr:nvPicPr>
        <xdr:cNvPr id="862" name="Рисунок 861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061650"/>
          <a:ext cx="218440" cy="3322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40" cy="3322"/>
    <xdr:pic>
      <xdr:nvPicPr>
        <xdr:cNvPr id="863" name="Рисунок 862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061650"/>
          <a:ext cx="218440" cy="3322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40" cy="3322"/>
    <xdr:pic>
      <xdr:nvPicPr>
        <xdr:cNvPr id="864" name="Рисунок 863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061650"/>
          <a:ext cx="218440" cy="3322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40" cy="3322"/>
    <xdr:pic>
      <xdr:nvPicPr>
        <xdr:cNvPr id="865" name="Рисунок 864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061650"/>
          <a:ext cx="218440" cy="3322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40" cy="3322"/>
    <xdr:pic>
      <xdr:nvPicPr>
        <xdr:cNvPr id="866" name="Рисунок 865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061650"/>
          <a:ext cx="218440" cy="3322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40" cy="3322"/>
    <xdr:pic>
      <xdr:nvPicPr>
        <xdr:cNvPr id="867" name="Рисунок 866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061650"/>
          <a:ext cx="218440" cy="3322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40" cy="3322"/>
    <xdr:pic>
      <xdr:nvPicPr>
        <xdr:cNvPr id="868" name="Рисунок 867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061650"/>
          <a:ext cx="218440" cy="3322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40" cy="3322"/>
    <xdr:pic>
      <xdr:nvPicPr>
        <xdr:cNvPr id="869" name="Рисунок 868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061650"/>
          <a:ext cx="218440" cy="3322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40" cy="3322"/>
    <xdr:pic>
      <xdr:nvPicPr>
        <xdr:cNvPr id="870" name="Рисунок 869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061650"/>
          <a:ext cx="218440" cy="3322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175</xdr:row>
      <xdr:rowOff>0</xdr:rowOff>
    </xdr:from>
    <xdr:ext cx="218440" cy="3322"/>
    <xdr:pic>
      <xdr:nvPicPr>
        <xdr:cNvPr id="871" name="Рисунок 870" descr="22.jpg"/>
        <xdr:cNvPicPr/>
      </xdr:nvPicPr>
      <xdr:blipFill>
        <a:blip r:embed="rId6"/>
        <a:srcRect l="63993" t="16516" r="18176" b="51850"/>
        <a:stretch/>
      </xdr:blipFill>
      <xdr:spPr bwMode="auto">
        <a:xfrm>
          <a:off x="0" y="40500300"/>
          <a:ext cx="218440" cy="3322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175</xdr:row>
      <xdr:rowOff>0</xdr:rowOff>
    </xdr:from>
    <xdr:ext cx="218440" cy="3322"/>
    <xdr:pic>
      <xdr:nvPicPr>
        <xdr:cNvPr id="872" name="Рисунок 871" descr="22.jpg"/>
        <xdr:cNvPicPr/>
      </xdr:nvPicPr>
      <xdr:blipFill>
        <a:blip r:embed="rId6"/>
        <a:srcRect l="63993" t="16516" r="18176" b="51850"/>
        <a:stretch/>
      </xdr:blipFill>
      <xdr:spPr bwMode="auto">
        <a:xfrm>
          <a:off x="0" y="40500300"/>
          <a:ext cx="218440" cy="3322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174</xdr:row>
      <xdr:rowOff>419100</xdr:rowOff>
    </xdr:from>
    <xdr:ext cx="218440" cy="3322"/>
    <xdr:pic>
      <xdr:nvPicPr>
        <xdr:cNvPr id="873" name="Рисунок 872" descr="22.jpg"/>
        <xdr:cNvPicPr/>
      </xdr:nvPicPr>
      <xdr:blipFill>
        <a:blip r:embed="rId6"/>
        <a:srcRect l="63993" t="16516" r="18176" b="51850"/>
        <a:stretch/>
      </xdr:blipFill>
      <xdr:spPr bwMode="auto">
        <a:xfrm>
          <a:off x="0" y="40490775"/>
          <a:ext cx="218440" cy="3322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175</xdr:row>
      <xdr:rowOff>0</xdr:rowOff>
    </xdr:from>
    <xdr:ext cx="218440" cy="3322"/>
    <xdr:pic>
      <xdr:nvPicPr>
        <xdr:cNvPr id="874" name="Рисунок 873" descr="22.jpg"/>
        <xdr:cNvPicPr/>
      </xdr:nvPicPr>
      <xdr:blipFill>
        <a:blip r:embed="rId6"/>
        <a:srcRect l="63993" t="16516" r="18176" b="51850"/>
        <a:stretch/>
      </xdr:blipFill>
      <xdr:spPr bwMode="auto">
        <a:xfrm>
          <a:off x="0" y="40500300"/>
          <a:ext cx="218440" cy="3322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174</xdr:row>
      <xdr:rowOff>419100</xdr:rowOff>
    </xdr:from>
    <xdr:ext cx="218440" cy="3322"/>
    <xdr:pic>
      <xdr:nvPicPr>
        <xdr:cNvPr id="875" name="Рисунок 874" descr="22.jpg"/>
        <xdr:cNvPicPr/>
      </xdr:nvPicPr>
      <xdr:blipFill>
        <a:blip r:embed="rId6"/>
        <a:srcRect l="63993" t="16516" r="18176" b="51850"/>
        <a:stretch/>
      </xdr:blipFill>
      <xdr:spPr bwMode="auto">
        <a:xfrm>
          <a:off x="0" y="40490775"/>
          <a:ext cx="218440" cy="3322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175</xdr:row>
      <xdr:rowOff>0</xdr:rowOff>
    </xdr:from>
    <xdr:ext cx="218440" cy="3322"/>
    <xdr:pic>
      <xdr:nvPicPr>
        <xdr:cNvPr id="876" name="Рисунок 875" descr="22.jpg"/>
        <xdr:cNvPicPr/>
      </xdr:nvPicPr>
      <xdr:blipFill>
        <a:blip r:embed="rId6"/>
        <a:srcRect l="63993" t="16516" r="18176" b="51850"/>
        <a:stretch/>
      </xdr:blipFill>
      <xdr:spPr bwMode="auto">
        <a:xfrm>
          <a:off x="0" y="40500300"/>
          <a:ext cx="218440" cy="3322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175</xdr:row>
      <xdr:rowOff>0</xdr:rowOff>
    </xdr:from>
    <xdr:ext cx="218440" cy="3322"/>
    <xdr:pic>
      <xdr:nvPicPr>
        <xdr:cNvPr id="877" name="Рисунок 876" descr="22.jpg"/>
        <xdr:cNvPicPr/>
      </xdr:nvPicPr>
      <xdr:blipFill>
        <a:blip r:embed="rId6"/>
        <a:srcRect l="63993" t="16516" r="18176" b="51850"/>
        <a:stretch/>
      </xdr:blipFill>
      <xdr:spPr bwMode="auto">
        <a:xfrm>
          <a:off x="0" y="40500300"/>
          <a:ext cx="218440" cy="3322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174</xdr:row>
      <xdr:rowOff>419100</xdr:rowOff>
    </xdr:from>
    <xdr:ext cx="218440" cy="3322"/>
    <xdr:pic>
      <xdr:nvPicPr>
        <xdr:cNvPr id="878" name="Рисунок 877" descr="22.jpg"/>
        <xdr:cNvPicPr/>
      </xdr:nvPicPr>
      <xdr:blipFill>
        <a:blip r:embed="rId6"/>
        <a:srcRect l="63993" t="16516" r="18176" b="51850"/>
        <a:stretch/>
      </xdr:blipFill>
      <xdr:spPr bwMode="auto">
        <a:xfrm>
          <a:off x="0" y="40490775"/>
          <a:ext cx="218440" cy="3322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175</xdr:row>
      <xdr:rowOff>0</xdr:rowOff>
    </xdr:from>
    <xdr:ext cx="218440" cy="3322"/>
    <xdr:pic>
      <xdr:nvPicPr>
        <xdr:cNvPr id="879" name="Рисунок 878" descr="22.jpg"/>
        <xdr:cNvPicPr/>
      </xdr:nvPicPr>
      <xdr:blipFill>
        <a:blip r:embed="rId6"/>
        <a:srcRect l="63993" t="16516" r="18176" b="51850"/>
        <a:stretch/>
      </xdr:blipFill>
      <xdr:spPr bwMode="auto">
        <a:xfrm>
          <a:off x="0" y="40500300"/>
          <a:ext cx="218440" cy="3322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175</xdr:row>
      <xdr:rowOff>0</xdr:rowOff>
    </xdr:from>
    <xdr:ext cx="218440" cy="3322"/>
    <xdr:pic>
      <xdr:nvPicPr>
        <xdr:cNvPr id="880" name="Рисунок 879" descr="22.jpg"/>
        <xdr:cNvPicPr/>
      </xdr:nvPicPr>
      <xdr:blipFill>
        <a:blip r:embed="rId6"/>
        <a:srcRect l="63993" t="16516" r="18176" b="51850"/>
        <a:stretch/>
      </xdr:blipFill>
      <xdr:spPr bwMode="auto">
        <a:xfrm>
          <a:off x="0" y="40500300"/>
          <a:ext cx="218440" cy="3322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175</xdr:row>
      <xdr:rowOff>0</xdr:rowOff>
    </xdr:from>
    <xdr:ext cx="218440" cy="3322"/>
    <xdr:pic>
      <xdr:nvPicPr>
        <xdr:cNvPr id="881" name="Рисунок 880" descr="22.jpg"/>
        <xdr:cNvPicPr/>
      </xdr:nvPicPr>
      <xdr:blipFill>
        <a:blip r:embed="rId6"/>
        <a:srcRect l="63993" t="16516" r="18176" b="51850"/>
        <a:stretch/>
      </xdr:blipFill>
      <xdr:spPr bwMode="auto">
        <a:xfrm>
          <a:off x="0" y="40500300"/>
          <a:ext cx="218440" cy="3322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175</xdr:row>
      <xdr:rowOff>0</xdr:rowOff>
    </xdr:from>
    <xdr:ext cx="218440" cy="3322"/>
    <xdr:pic>
      <xdr:nvPicPr>
        <xdr:cNvPr id="882" name="Рисунок 881" descr="22.jpg"/>
        <xdr:cNvPicPr/>
      </xdr:nvPicPr>
      <xdr:blipFill>
        <a:blip r:embed="rId6"/>
        <a:srcRect l="63993" t="16516" r="18176" b="51850"/>
        <a:stretch/>
      </xdr:blipFill>
      <xdr:spPr bwMode="auto">
        <a:xfrm>
          <a:off x="0" y="40500300"/>
          <a:ext cx="218440" cy="3322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175</xdr:row>
      <xdr:rowOff>0</xdr:rowOff>
    </xdr:from>
    <xdr:ext cx="218440" cy="3322"/>
    <xdr:pic>
      <xdr:nvPicPr>
        <xdr:cNvPr id="883" name="Рисунок 882" descr="22.jpg"/>
        <xdr:cNvPicPr/>
      </xdr:nvPicPr>
      <xdr:blipFill>
        <a:blip r:embed="rId6"/>
        <a:srcRect l="63993" t="16516" r="18176" b="51850"/>
        <a:stretch/>
      </xdr:blipFill>
      <xdr:spPr bwMode="auto">
        <a:xfrm>
          <a:off x="0" y="40500300"/>
          <a:ext cx="218440" cy="3322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175</xdr:row>
      <xdr:rowOff>0</xdr:rowOff>
    </xdr:from>
    <xdr:ext cx="218440" cy="3322"/>
    <xdr:pic>
      <xdr:nvPicPr>
        <xdr:cNvPr id="884" name="Рисунок 883" descr="22.jpg"/>
        <xdr:cNvPicPr/>
      </xdr:nvPicPr>
      <xdr:blipFill>
        <a:blip r:embed="rId6"/>
        <a:srcRect l="63993" t="16516" r="18176" b="51850"/>
        <a:stretch/>
      </xdr:blipFill>
      <xdr:spPr bwMode="auto">
        <a:xfrm>
          <a:off x="0" y="40500300"/>
          <a:ext cx="218440" cy="3322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175</xdr:row>
      <xdr:rowOff>0</xdr:rowOff>
    </xdr:from>
    <xdr:ext cx="218440" cy="3322"/>
    <xdr:pic>
      <xdr:nvPicPr>
        <xdr:cNvPr id="885" name="Рисунок 884" descr="22.jpg"/>
        <xdr:cNvPicPr/>
      </xdr:nvPicPr>
      <xdr:blipFill>
        <a:blip r:embed="rId6"/>
        <a:srcRect l="63993" t="16516" r="18176" b="51850"/>
        <a:stretch/>
      </xdr:blipFill>
      <xdr:spPr bwMode="auto">
        <a:xfrm>
          <a:off x="0" y="40500300"/>
          <a:ext cx="218440" cy="3322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175</xdr:row>
      <xdr:rowOff>0</xdr:rowOff>
    </xdr:from>
    <xdr:ext cx="218440" cy="3322"/>
    <xdr:pic>
      <xdr:nvPicPr>
        <xdr:cNvPr id="886" name="Рисунок 885" descr="22.jpg"/>
        <xdr:cNvPicPr/>
      </xdr:nvPicPr>
      <xdr:blipFill>
        <a:blip r:embed="rId6"/>
        <a:srcRect l="63993" t="16516" r="18176" b="51850"/>
        <a:stretch/>
      </xdr:blipFill>
      <xdr:spPr bwMode="auto">
        <a:xfrm>
          <a:off x="0" y="40500300"/>
          <a:ext cx="218440" cy="3322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175</xdr:row>
      <xdr:rowOff>0</xdr:rowOff>
    </xdr:from>
    <xdr:ext cx="218440" cy="3322"/>
    <xdr:pic>
      <xdr:nvPicPr>
        <xdr:cNvPr id="887" name="Рисунок 886" descr="22.jpg"/>
        <xdr:cNvPicPr/>
      </xdr:nvPicPr>
      <xdr:blipFill>
        <a:blip r:embed="rId6"/>
        <a:srcRect l="63993" t="16516" r="18176" b="51850"/>
        <a:stretch/>
      </xdr:blipFill>
      <xdr:spPr bwMode="auto">
        <a:xfrm>
          <a:off x="0" y="40500300"/>
          <a:ext cx="218440" cy="3322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175</xdr:row>
      <xdr:rowOff>0</xdr:rowOff>
    </xdr:from>
    <xdr:ext cx="218440" cy="3322"/>
    <xdr:pic>
      <xdr:nvPicPr>
        <xdr:cNvPr id="888" name="Рисунок 887" descr="22.jpg"/>
        <xdr:cNvPicPr/>
      </xdr:nvPicPr>
      <xdr:blipFill>
        <a:blip r:embed="rId6"/>
        <a:srcRect l="63993" t="16516" r="18176" b="51850"/>
        <a:stretch/>
      </xdr:blipFill>
      <xdr:spPr bwMode="auto">
        <a:xfrm>
          <a:off x="0" y="40500300"/>
          <a:ext cx="218440" cy="3322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174</xdr:row>
      <xdr:rowOff>419100</xdr:rowOff>
    </xdr:from>
    <xdr:ext cx="218440" cy="3322"/>
    <xdr:pic>
      <xdr:nvPicPr>
        <xdr:cNvPr id="889" name="Рисунок 888" descr="22.jpg"/>
        <xdr:cNvPicPr/>
      </xdr:nvPicPr>
      <xdr:blipFill>
        <a:blip r:embed="rId6"/>
        <a:srcRect l="63993" t="16516" r="18176" b="51850"/>
        <a:stretch/>
      </xdr:blipFill>
      <xdr:spPr bwMode="auto">
        <a:xfrm>
          <a:off x="0" y="40490775"/>
          <a:ext cx="218440" cy="3322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175</xdr:row>
      <xdr:rowOff>0</xdr:rowOff>
    </xdr:from>
    <xdr:ext cx="218440" cy="3322"/>
    <xdr:pic>
      <xdr:nvPicPr>
        <xdr:cNvPr id="890" name="Рисунок 889" descr="22.jpg"/>
        <xdr:cNvPicPr/>
      </xdr:nvPicPr>
      <xdr:blipFill>
        <a:blip r:embed="rId6"/>
        <a:srcRect l="63993" t="16516" r="18176" b="51850"/>
        <a:stretch/>
      </xdr:blipFill>
      <xdr:spPr bwMode="auto">
        <a:xfrm>
          <a:off x="0" y="40500300"/>
          <a:ext cx="218440" cy="3322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175</xdr:row>
      <xdr:rowOff>0</xdr:rowOff>
    </xdr:from>
    <xdr:ext cx="218440" cy="3322"/>
    <xdr:pic>
      <xdr:nvPicPr>
        <xdr:cNvPr id="891" name="Рисунок 890" descr="22.jpg"/>
        <xdr:cNvPicPr/>
      </xdr:nvPicPr>
      <xdr:blipFill>
        <a:blip r:embed="rId6"/>
        <a:srcRect l="63993" t="16516" r="18176" b="51850"/>
        <a:stretch/>
      </xdr:blipFill>
      <xdr:spPr bwMode="auto">
        <a:xfrm>
          <a:off x="0" y="40500300"/>
          <a:ext cx="218440" cy="3322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175</xdr:row>
      <xdr:rowOff>0</xdr:rowOff>
    </xdr:from>
    <xdr:ext cx="218440" cy="3322"/>
    <xdr:pic>
      <xdr:nvPicPr>
        <xdr:cNvPr id="892" name="Рисунок 891" descr="22.jpg"/>
        <xdr:cNvPicPr/>
      </xdr:nvPicPr>
      <xdr:blipFill>
        <a:blip r:embed="rId6"/>
        <a:srcRect l="63993" t="16516" r="18176" b="51850"/>
        <a:stretch/>
      </xdr:blipFill>
      <xdr:spPr bwMode="auto">
        <a:xfrm>
          <a:off x="0" y="40500300"/>
          <a:ext cx="218440" cy="3322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175</xdr:row>
      <xdr:rowOff>0</xdr:rowOff>
    </xdr:from>
    <xdr:ext cx="218440" cy="3322"/>
    <xdr:pic>
      <xdr:nvPicPr>
        <xdr:cNvPr id="893" name="Рисунок 892" descr="22.jpg"/>
        <xdr:cNvPicPr/>
      </xdr:nvPicPr>
      <xdr:blipFill>
        <a:blip r:embed="rId6"/>
        <a:srcRect l="63993" t="16516" r="18176" b="51850"/>
        <a:stretch/>
      </xdr:blipFill>
      <xdr:spPr bwMode="auto">
        <a:xfrm>
          <a:off x="0" y="40500300"/>
          <a:ext cx="218440" cy="3322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175</xdr:row>
      <xdr:rowOff>0</xdr:rowOff>
    </xdr:from>
    <xdr:ext cx="218440" cy="3322"/>
    <xdr:pic>
      <xdr:nvPicPr>
        <xdr:cNvPr id="894" name="Рисунок 893" descr="22.jpg"/>
        <xdr:cNvPicPr/>
      </xdr:nvPicPr>
      <xdr:blipFill>
        <a:blip r:embed="rId6"/>
        <a:srcRect l="63993" t="16516" r="18176" b="51850"/>
        <a:stretch/>
      </xdr:blipFill>
      <xdr:spPr bwMode="auto">
        <a:xfrm>
          <a:off x="0" y="40500300"/>
          <a:ext cx="218440" cy="3322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175</xdr:row>
      <xdr:rowOff>0</xdr:rowOff>
    </xdr:from>
    <xdr:ext cx="218440" cy="3322"/>
    <xdr:pic>
      <xdr:nvPicPr>
        <xdr:cNvPr id="895" name="Рисунок 894" descr="22.jpg"/>
        <xdr:cNvPicPr/>
      </xdr:nvPicPr>
      <xdr:blipFill>
        <a:blip r:embed="rId6"/>
        <a:srcRect l="63993" t="16516" r="18176" b="51850"/>
        <a:stretch/>
      </xdr:blipFill>
      <xdr:spPr bwMode="auto">
        <a:xfrm>
          <a:off x="0" y="40500300"/>
          <a:ext cx="218440" cy="3322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175</xdr:row>
      <xdr:rowOff>0</xdr:rowOff>
    </xdr:from>
    <xdr:ext cx="218440" cy="3322"/>
    <xdr:pic>
      <xdr:nvPicPr>
        <xdr:cNvPr id="896" name="Рисунок 895" descr="22.jpg"/>
        <xdr:cNvPicPr/>
      </xdr:nvPicPr>
      <xdr:blipFill>
        <a:blip r:embed="rId6"/>
        <a:srcRect l="63993" t="16516" r="18176" b="51850"/>
        <a:stretch/>
      </xdr:blipFill>
      <xdr:spPr bwMode="auto">
        <a:xfrm>
          <a:off x="0" y="40500300"/>
          <a:ext cx="218440" cy="3322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175</xdr:row>
      <xdr:rowOff>0</xdr:rowOff>
    </xdr:from>
    <xdr:ext cx="218440" cy="3322"/>
    <xdr:pic>
      <xdr:nvPicPr>
        <xdr:cNvPr id="897" name="Рисунок 896" descr="22.jpg"/>
        <xdr:cNvPicPr/>
      </xdr:nvPicPr>
      <xdr:blipFill>
        <a:blip r:embed="rId6"/>
        <a:srcRect l="63993" t="16516" r="18176" b="51850"/>
        <a:stretch/>
      </xdr:blipFill>
      <xdr:spPr bwMode="auto">
        <a:xfrm>
          <a:off x="0" y="40500300"/>
          <a:ext cx="218440" cy="3322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175</xdr:row>
      <xdr:rowOff>0</xdr:rowOff>
    </xdr:from>
    <xdr:ext cx="218440" cy="3322"/>
    <xdr:pic>
      <xdr:nvPicPr>
        <xdr:cNvPr id="898" name="Рисунок 897" descr="22.jpg"/>
        <xdr:cNvPicPr/>
      </xdr:nvPicPr>
      <xdr:blipFill>
        <a:blip r:embed="rId6"/>
        <a:srcRect l="63993" t="16516" r="18176" b="51850"/>
        <a:stretch/>
      </xdr:blipFill>
      <xdr:spPr bwMode="auto">
        <a:xfrm>
          <a:off x="0" y="40500300"/>
          <a:ext cx="218440" cy="3322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175</xdr:row>
      <xdr:rowOff>0</xdr:rowOff>
    </xdr:from>
    <xdr:ext cx="218440" cy="3322"/>
    <xdr:pic>
      <xdr:nvPicPr>
        <xdr:cNvPr id="899" name="Рисунок 898" descr="22.jpg"/>
        <xdr:cNvPicPr/>
      </xdr:nvPicPr>
      <xdr:blipFill>
        <a:blip r:embed="rId6"/>
        <a:srcRect l="63993" t="16516" r="18176" b="51850"/>
        <a:stretch/>
      </xdr:blipFill>
      <xdr:spPr bwMode="auto">
        <a:xfrm>
          <a:off x="0" y="40500300"/>
          <a:ext cx="218440" cy="3322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175</xdr:row>
      <xdr:rowOff>0</xdr:rowOff>
    </xdr:from>
    <xdr:ext cx="218440" cy="3322"/>
    <xdr:pic>
      <xdr:nvPicPr>
        <xdr:cNvPr id="900" name="Рисунок 899" descr="22.jpg"/>
        <xdr:cNvPicPr/>
      </xdr:nvPicPr>
      <xdr:blipFill>
        <a:blip r:embed="rId6"/>
        <a:srcRect l="63993" t="16516" r="18176" b="51850"/>
        <a:stretch/>
      </xdr:blipFill>
      <xdr:spPr bwMode="auto">
        <a:xfrm>
          <a:off x="0" y="40500300"/>
          <a:ext cx="218440" cy="3322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175</xdr:row>
      <xdr:rowOff>0</xdr:rowOff>
    </xdr:from>
    <xdr:ext cx="218440" cy="3322"/>
    <xdr:pic>
      <xdr:nvPicPr>
        <xdr:cNvPr id="901" name="Рисунок 900" descr="22.jpg"/>
        <xdr:cNvPicPr/>
      </xdr:nvPicPr>
      <xdr:blipFill>
        <a:blip r:embed="rId6"/>
        <a:srcRect l="63993" t="16516" r="18176" b="51850"/>
        <a:stretch/>
      </xdr:blipFill>
      <xdr:spPr bwMode="auto">
        <a:xfrm>
          <a:off x="0" y="40500300"/>
          <a:ext cx="218440" cy="3322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175</xdr:row>
      <xdr:rowOff>0</xdr:rowOff>
    </xdr:from>
    <xdr:ext cx="218440" cy="3322"/>
    <xdr:pic>
      <xdr:nvPicPr>
        <xdr:cNvPr id="902" name="Рисунок 901" descr="22.jpg"/>
        <xdr:cNvPicPr/>
      </xdr:nvPicPr>
      <xdr:blipFill>
        <a:blip r:embed="rId6"/>
        <a:srcRect l="63993" t="16516" r="18176" b="51850"/>
        <a:stretch/>
      </xdr:blipFill>
      <xdr:spPr bwMode="auto">
        <a:xfrm>
          <a:off x="0" y="40500300"/>
          <a:ext cx="218440" cy="3322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175</xdr:row>
      <xdr:rowOff>0</xdr:rowOff>
    </xdr:from>
    <xdr:ext cx="218440" cy="3322"/>
    <xdr:pic>
      <xdr:nvPicPr>
        <xdr:cNvPr id="903" name="Рисунок 902" descr="22.jpg"/>
        <xdr:cNvPicPr/>
      </xdr:nvPicPr>
      <xdr:blipFill>
        <a:blip r:embed="rId6"/>
        <a:srcRect l="63993" t="16516" r="18176" b="51850"/>
        <a:stretch/>
      </xdr:blipFill>
      <xdr:spPr bwMode="auto">
        <a:xfrm>
          <a:off x="0" y="40500300"/>
          <a:ext cx="218440" cy="3322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175</xdr:row>
      <xdr:rowOff>0</xdr:rowOff>
    </xdr:from>
    <xdr:ext cx="218440" cy="3322"/>
    <xdr:pic>
      <xdr:nvPicPr>
        <xdr:cNvPr id="904" name="Рисунок 903" descr="22.jpg"/>
        <xdr:cNvPicPr/>
      </xdr:nvPicPr>
      <xdr:blipFill>
        <a:blip r:embed="rId6"/>
        <a:srcRect l="63993" t="16516" r="18176" b="51850"/>
        <a:stretch/>
      </xdr:blipFill>
      <xdr:spPr bwMode="auto">
        <a:xfrm>
          <a:off x="0" y="40500300"/>
          <a:ext cx="218440" cy="3322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40" cy="3322"/>
    <xdr:pic>
      <xdr:nvPicPr>
        <xdr:cNvPr id="905" name="Рисунок 904" descr="22.jpg"/>
        <xdr:cNvPicPr/>
      </xdr:nvPicPr>
      <xdr:blipFill>
        <a:blip r:embed="rId6"/>
        <a:srcRect l="63993" t="16516" r="18176" b="51850"/>
        <a:stretch/>
      </xdr:blipFill>
      <xdr:spPr bwMode="auto">
        <a:xfrm>
          <a:off x="0" y="36061650"/>
          <a:ext cx="218440" cy="3322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40" cy="3322"/>
    <xdr:pic>
      <xdr:nvPicPr>
        <xdr:cNvPr id="906" name="Рисунок 905" descr="22.jpg"/>
        <xdr:cNvPicPr/>
      </xdr:nvPicPr>
      <xdr:blipFill>
        <a:blip r:embed="rId6"/>
        <a:srcRect l="63993" t="16516" r="18176" b="51850"/>
        <a:stretch/>
      </xdr:blipFill>
      <xdr:spPr bwMode="auto">
        <a:xfrm>
          <a:off x="0" y="36061650"/>
          <a:ext cx="218440" cy="3322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147</xdr:row>
      <xdr:rowOff>419100</xdr:rowOff>
    </xdr:from>
    <xdr:ext cx="218440" cy="3322"/>
    <xdr:pic>
      <xdr:nvPicPr>
        <xdr:cNvPr id="907" name="Рисунок 906" descr="22.jpg"/>
        <xdr:cNvPicPr/>
      </xdr:nvPicPr>
      <xdr:blipFill>
        <a:blip r:embed="rId6"/>
        <a:srcRect l="63993" t="16516" r="18176" b="51850"/>
        <a:stretch/>
      </xdr:blipFill>
      <xdr:spPr bwMode="auto">
        <a:xfrm>
          <a:off x="0" y="36061650"/>
          <a:ext cx="218440" cy="3322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40" cy="3322"/>
    <xdr:pic>
      <xdr:nvPicPr>
        <xdr:cNvPr id="908" name="Рисунок 907" descr="22.jpg"/>
        <xdr:cNvPicPr/>
      </xdr:nvPicPr>
      <xdr:blipFill>
        <a:blip r:embed="rId6"/>
        <a:srcRect l="63993" t="16516" r="18176" b="51850"/>
        <a:stretch/>
      </xdr:blipFill>
      <xdr:spPr bwMode="auto">
        <a:xfrm>
          <a:off x="0" y="36061650"/>
          <a:ext cx="218440" cy="3322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147</xdr:row>
      <xdr:rowOff>419100</xdr:rowOff>
    </xdr:from>
    <xdr:ext cx="218440" cy="3322"/>
    <xdr:pic>
      <xdr:nvPicPr>
        <xdr:cNvPr id="909" name="Рисунок 908" descr="22.jpg"/>
        <xdr:cNvPicPr/>
      </xdr:nvPicPr>
      <xdr:blipFill>
        <a:blip r:embed="rId6"/>
        <a:srcRect l="63993" t="16516" r="18176" b="51850"/>
        <a:stretch/>
      </xdr:blipFill>
      <xdr:spPr bwMode="auto">
        <a:xfrm>
          <a:off x="0" y="36061650"/>
          <a:ext cx="218440" cy="3322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40" cy="3322"/>
    <xdr:pic>
      <xdr:nvPicPr>
        <xdr:cNvPr id="910" name="Рисунок 909" descr="22.jpg"/>
        <xdr:cNvPicPr/>
      </xdr:nvPicPr>
      <xdr:blipFill>
        <a:blip r:embed="rId6"/>
        <a:srcRect l="63993" t="16516" r="18176" b="51850"/>
        <a:stretch/>
      </xdr:blipFill>
      <xdr:spPr bwMode="auto">
        <a:xfrm>
          <a:off x="0" y="36061650"/>
          <a:ext cx="218440" cy="3322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40" cy="3322"/>
    <xdr:pic>
      <xdr:nvPicPr>
        <xdr:cNvPr id="911" name="Рисунок 910" descr="22.jpg"/>
        <xdr:cNvPicPr/>
      </xdr:nvPicPr>
      <xdr:blipFill>
        <a:blip r:embed="rId6"/>
        <a:srcRect l="63993" t="16516" r="18176" b="51850"/>
        <a:stretch/>
      </xdr:blipFill>
      <xdr:spPr bwMode="auto">
        <a:xfrm>
          <a:off x="0" y="36061650"/>
          <a:ext cx="218440" cy="3322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147</xdr:row>
      <xdr:rowOff>419100</xdr:rowOff>
    </xdr:from>
    <xdr:ext cx="218440" cy="3322"/>
    <xdr:pic>
      <xdr:nvPicPr>
        <xdr:cNvPr id="912" name="Рисунок 911" descr="22.jpg"/>
        <xdr:cNvPicPr/>
      </xdr:nvPicPr>
      <xdr:blipFill>
        <a:blip r:embed="rId6"/>
        <a:srcRect l="63993" t="16516" r="18176" b="51850"/>
        <a:stretch/>
      </xdr:blipFill>
      <xdr:spPr bwMode="auto">
        <a:xfrm>
          <a:off x="0" y="36061650"/>
          <a:ext cx="218440" cy="3322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40" cy="3322"/>
    <xdr:pic>
      <xdr:nvPicPr>
        <xdr:cNvPr id="913" name="Рисунок 912" descr="22.jpg"/>
        <xdr:cNvPicPr/>
      </xdr:nvPicPr>
      <xdr:blipFill>
        <a:blip r:embed="rId6"/>
        <a:srcRect l="63993" t="16516" r="18176" b="51850"/>
        <a:stretch/>
      </xdr:blipFill>
      <xdr:spPr bwMode="auto">
        <a:xfrm>
          <a:off x="0" y="36061650"/>
          <a:ext cx="218440" cy="3322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40" cy="3322"/>
    <xdr:pic>
      <xdr:nvPicPr>
        <xdr:cNvPr id="914" name="Рисунок 913" descr="22.jpg"/>
        <xdr:cNvPicPr/>
      </xdr:nvPicPr>
      <xdr:blipFill>
        <a:blip r:embed="rId6"/>
        <a:srcRect l="63993" t="16516" r="18176" b="51850"/>
        <a:stretch/>
      </xdr:blipFill>
      <xdr:spPr bwMode="auto">
        <a:xfrm>
          <a:off x="0" y="36061650"/>
          <a:ext cx="218440" cy="3322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40" cy="3322"/>
    <xdr:pic>
      <xdr:nvPicPr>
        <xdr:cNvPr id="915" name="Рисунок 914" descr="22.jpg"/>
        <xdr:cNvPicPr/>
      </xdr:nvPicPr>
      <xdr:blipFill>
        <a:blip r:embed="rId6"/>
        <a:srcRect l="63993" t="16516" r="18176" b="51850"/>
        <a:stretch/>
      </xdr:blipFill>
      <xdr:spPr bwMode="auto">
        <a:xfrm>
          <a:off x="0" y="36061650"/>
          <a:ext cx="218440" cy="3322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40" cy="3322"/>
    <xdr:pic>
      <xdr:nvPicPr>
        <xdr:cNvPr id="916" name="Рисунок 915" descr="22.jpg"/>
        <xdr:cNvPicPr/>
      </xdr:nvPicPr>
      <xdr:blipFill>
        <a:blip r:embed="rId6"/>
        <a:srcRect l="63993" t="16516" r="18176" b="51850"/>
        <a:stretch/>
      </xdr:blipFill>
      <xdr:spPr bwMode="auto">
        <a:xfrm>
          <a:off x="0" y="36061650"/>
          <a:ext cx="218440" cy="3322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40" cy="3322"/>
    <xdr:pic>
      <xdr:nvPicPr>
        <xdr:cNvPr id="917" name="Рисунок 916" descr="22.jpg"/>
        <xdr:cNvPicPr/>
      </xdr:nvPicPr>
      <xdr:blipFill>
        <a:blip r:embed="rId6"/>
        <a:srcRect l="63993" t="16516" r="18176" b="51850"/>
        <a:stretch/>
      </xdr:blipFill>
      <xdr:spPr bwMode="auto">
        <a:xfrm>
          <a:off x="0" y="36061650"/>
          <a:ext cx="218440" cy="3322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40" cy="3322"/>
    <xdr:pic>
      <xdr:nvPicPr>
        <xdr:cNvPr id="918" name="Рисунок 917" descr="22.jpg"/>
        <xdr:cNvPicPr/>
      </xdr:nvPicPr>
      <xdr:blipFill>
        <a:blip r:embed="rId6"/>
        <a:srcRect l="63993" t="16516" r="18176" b="51850"/>
        <a:stretch/>
      </xdr:blipFill>
      <xdr:spPr bwMode="auto">
        <a:xfrm>
          <a:off x="0" y="36061650"/>
          <a:ext cx="218440" cy="3322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40" cy="3322"/>
    <xdr:pic>
      <xdr:nvPicPr>
        <xdr:cNvPr id="919" name="Рисунок 918" descr="22.jpg"/>
        <xdr:cNvPicPr/>
      </xdr:nvPicPr>
      <xdr:blipFill>
        <a:blip r:embed="rId6"/>
        <a:srcRect l="63993" t="16516" r="18176" b="51850"/>
        <a:stretch/>
      </xdr:blipFill>
      <xdr:spPr bwMode="auto">
        <a:xfrm>
          <a:off x="0" y="36061650"/>
          <a:ext cx="218440" cy="3322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40" cy="3322"/>
    <xdr:pic>
      <xdr:nvPicPr>
        <xdr:cNvPr id="920" name="Рисунок 919" descr="22.jpg"/>
        <xdr:cNvPicPr/>
      </xdr:nvPicPr>
      <xdr:blipFill>
        <a:blip r:embed="rId6"/>
        <a:srcRect l="63993" t="16516" r="18176" b="51850"/>
        <a:stretch/>
      </xdr:blipFill>
      <xdr:spPr bwMode="auto">
        <a:xfrm>
          <a:off x="0" y="36061650"/>
          <a:ext cx="218440" cy="3322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40" cy="3322"/>
    <xdr:pic>
      <xdr:nvPicPr>
        <xdr:cNvPr id="921" name="Рисунок 920" descr="22.jpg"/>
        <xdr:cNvPicPr/>
      </xdr:nvPicPr>
      <xdr:blipFill>
        <a:blip r:embed="rId6"/>
        <a:srcRect l="63993" t="16516" r="18176" b="51850"/>
        <a:stretch/>
      </xdr:blipFill>
      <xdr:spPr bwMode="auto">
        <a:xfrm>
          <a:off x="0" y="36061650"/>
          <a:ext cx="218440" cy="3322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40" cy="3322"/>
    <xdr:pic>
      <xdr:nvPicPr>
        <xdr:cNvPr id="922" name="Рисунок 921" descr="22.jpg"/>
        <xdr:cNvPicPr/>
      </xdr:nvPicPr>
      <xdr:blipFill>
        <a:blip r:embed="rId6"/>
        <a:srcRect l="63993" t="16516" r="18176" b="51850"/>
        <a:stretch/>
      </xdr:blipFill>
      <xdr:spPr bwMode="auto">
        <a:xfrm>
          <a:off x="0" y="36061650"/>
          <a:ext cx="218440" cy="3322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147</xdr:row>
      <xdr:rowOff>419100</xdr:rowOff>
    </xdr:from>
    <xdr:ext cx="218440" cy="3322"/>
    <xdr:pic>
      <xdr:nvPicPr>
        <xdr:cNvPr id="923" name="Рисунок 922" descr="22.jpg"/>
        <xdr:cNvPicPr/>
      </xdr:nvPicPr>
      <xdr:blipFill>
        <a:blip r:embed="rId6"/>
        <a:srcRect l="63993" t="16516" r="18176" b="51850"/>
        <a:stretch/>
      </xdr:blipFill>
      <xdr:spPr bwMode="auto">
        <a:xfrm>
          <a:off x="0" y="36061650"/>
          <a:ext cx="218440" cy="3322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40" cy="3322"/>
    <xdr:pic>
      <xdr:nvPicPr>
        <xdr:cNvPr id="924" name="Рисунок 923" descr="22.jpg"/>
        <xdr:cNvPicPr/>
      </xdr:nvPicPr>
      <xdr:blipFill>
        <a:blip r:embed="rId6"/>
        <a:srcRect l="63993" t="16516" r="18176" b="51850"/>
        <a:stretch/>
      </xdr:blipFill>
      <xdr:spPr bwMode="auto">
        <a:xfrm>
          <a:off x="0" y="36061650"/>
          <a:ext cx="218440" cy="3322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40" cy="3322"/>
    <xdr:pic>
      <xdr:nvPicPr>
        <xdr:cNvPr id="925" name="Рисунок 924" descr="22.jpg"/>
        <xdr:cNvPicPr/>
      </xdr:nvPicPr>
      <xdr:blipFill>
        <a:blip r:embed="rId6"/>
        <a:srcRect l="63993" t="16516" r="18176" b="51850"/>
        <a:stretch/>
      </xdr:blipFill>
      <xdr:spPr bwMode="auto">
        <a:xfrm>
          <a:off x="0" y="36061650"/>
          <a:ext cx="218440" cy="3322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40" cy="3322"/>
    <xdr:pic>
      <xdr:nvPicPr>
        <xdr:cNvPr id="926" name="Рисунок 925" descr="22.jpg"/>
        <xdr:cNvPicPr/>
      </xdr:nvPicPr>
      <xdr:blipFill>
        <a:blip r:embed="rId6"/>
        <a:srcRect l="63993" t="16516" r="18176" b="51850"/>
        <a:stretch/>
      </xdr:blipFill>
      <xdr:spPr bwMode="auto">
        <a:xfrm>
          <a:off x="0" y="36061650"/>
          <a:ext cx="218440" cy="3322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40" cy="3322"/>
    <xdr:pic>
      <xdr:nvPicPr>
        <xdr:cNvPr id="927" name="Рисунок 926" descr="22.jpg"/>
        <xdr:cNvPicPr/>
      </xdr:nvPicPr>
      <xdr:blipFill>
        <a:blip r:embed="rId6"/>
        <a:srcRect l="63993" t="16516" r="18176" b="51850"/>
        <a:stretch/>
      </xdr:blipFill>
      <xdr:spPr bwMode="auto">
        <a:xfrm>
          <a:off x="0" y="36061650"/>
          <a:ext cx="218440" cy="3322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40" cy="3322"/>
    <xdr:pic>
      <xdr:nvPicPr>
        <xdr:cNvPr id="928" name="Рисунок 927" descr="22.jpg"/>
        <xdr:cNvPicPr/>
      </xdr:nvPicPr>
      <xdr:blipFill>
        <a:blip r:embed="rId6"/>
        <a:srcRect l="63993" t="16516" r="18176" b="51850"/>
        <a:stretch/>
      </xdr:blipFill>
      <xdr:spPr bwMode="auto">
        <a:xfrm>
          <a:off x="0" y="36061650"/>
          <a:ext cx="218440" cy="3322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40" cy="3322"/>
    <xdr:pic>
      <xdr:nvPicPr>
        <xdr:cNvPr id="929" name="Рисунок 928" descr="22.jpg"/>
        <xdr:cNvPicPr/>
      </xdr:nvPicPr>
      <xdr:blipFill>
        <a:blip r:embed="rId6"/>
        <a:srcRect l="63993" t="16516" r="18176" b="51850"/>
        <a:stretch/>
      </xdr:blipFill>
      <xdr:spPr bwMode="auto">
        <a:xfrm>
          <a:off x="0" y="36061650"/>
          <a:ext cx="218440" cy="3322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40" cy="3322"/>
    <xdr:pic>
      <xdr:nvPicPr>
        <xdr:cNvPr id="930" name="Рисунок 929" descr="22.jpg"/>
        <xdr:cNvPicPr/>
      </xdr:nvPicPr>
      <xdr:blipFill>
        <a:blip r:embed="rId6"/>
        <a:srcRect l="63993" t="16516" r="18176" b="51850"/>
        <a:stretch/>
      </xdr:blipFill>
      <xdr:spPr bwMode="auto">
        <a:xfrm>
          <a:off x="0" y="36061650"/>
          <a:ext cx="218440" cy="3322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40" cy="3322"/>
    <xdr:pic>
      <xdr:nvPicPr>
        <xdr:cNvPr id="931" name="Рисунок 930" descr="22.jpg"/>
        <xdr:cNvPicPr/>
      </xdr:nvPicPr>
      <xdr:blipFill>
        <a:blip r:embed="rId6"/>
        <a:srcRect l="63993" t="16516" r="18176" b="51850"/>
        <a:stretch/>
      </xdr:blipFill>
      <xdr:spPr bwMode="auto">
        <a:xfrm>
          <a:off x="0" y="36061650"/>
          <a:ext cx="218440" cy="3322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40" cy="3322"/>
    <xdr:pic>
      <xdr:nvPicPr>
        <xdr:cNvPr id="932" name="Рисунок 931" descr="22.jpg"/>
        <xdr:cNvPicPr/>
      </xdr:nvPicPr>
      <xdr:blipFill>
        <a:blip r:embed="rId6"/>
        <a:srcRect l="63993" t="16516" r="18176" b="51850"/>
        <a:stretch/>
      </xdr:blipFill>
      <xdr:spPr bwMode="auto">
        <a:xfrm>
          <a:off x="0" y="36061650"/>
          <a:ext cx="218440" cy="3322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40" cy="3322"/>
    <xdr:pic>
      <xdr:nvPicPr>
        <xdr:cNvPr id="933" name="Рисунок 932" descr="22.jpg"/>
        <xdr:cNvPicPr/>
      </xdr:nvPicPr>
      <xdr:blipFill>
        <a:blip r:embed="rId6"/>
        <a:srcRect l="63993" t="16516" r="18176" b="51850"/>
        <a:stretch/>
      </xdr:blipFill>
      <xdr:spPr bwMode="auto">
        <a:xfrm>
          <a:off x="0" y="36061650"/>
          <a:ext cx="218440" cy="3322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40" cy="3322"/>
    <xdr:pic>
      <xdr:nvPicPr>
        <xdr:cNvPr id="934" name="Рисунок 933" descr="22.jpg"/>
        <xdr:cNvPicPr/>
      </xdr:nvPicPr>
      <xdr:blipFill>
        <a:blip r:embed="rId6"/>
        <a:srcRect l="63993" t="16516" r="18176" b="51850"/>
        <a:stretch/>
      </xdr:blipFill>
      <xdr:spPr bwMode="auto">
        <a:xfrm>
          <a:off x="0" y="36061650"/>
          <a:ext cx="218440" cy="3322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40" cy="3322"/>
    <xdr:pic>
      <xdr:nvPicPr>
        <xdr:cNvPr id="935" name="Рисунок 934" descr="22.jpg"/>
        <xdr:cNvPicPr/>
      </xdr:nvPicPr>
      <xdr:blipFill>
        <a:blip r:embed="rId6"/>
        <a:srcRect l="63993" t="16516" r="18176" b="51850"/>
        <a:stretch/>
      </xdr:blipFill>
      <xdr:spPr bwMode="auto">
        <a:xfrm>
          <a:off x="0" y="36061650"/>
          <a:ext cx="218440" cy="3322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40" cy="3322"/>
    <xdr:pic>
      <xdr:nvPicPr>
        <xdr:cNvPr id="936" name="Рисунок 935" descr="22.jpg"/>
        <xdr:cNvPicPr/>
      </xdr:nvPicPr>
      <xdr:blipFill>
        <a:blip r:embed="rId6"/>
        <a:srcRect l="63993" t="16516" r="18176" b="51850"/>
        <a:stretch/>
      </xdr:blipFill>
      <xdr:spPr bwMode="auto">
        <a:xfrm>
          <a:off x="0" y="36061650"/>
          <a:ext cx="218440" cy="3322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40" cy="3322"/>
    <xdr:pic>
      <xdr:nvPicPr>
        <xdr:cNvPr id="937" name="Рисунок 936" descr="22.jpg"/>
        <xdr:cNvPicPr/>
      </xdr:nvPicPr>
      <xdr:blipFill>
        <a:blip r:embed="rId6"/>
        <a:srcRect l="63993" t="16516" r="18176" b="51850"/>
        <a:stretch/>
      </xdr:blipFill>
      <xdr:spPr bwMode="auto">
        <a:xfrm>
          <a:off x="0" y="36061650"/>
          <a:ext cx="218440" cy="3322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148</xdr:row>
      <xdr:rowOff>0</xdr:rowOff>
    </xdr:from>
    <xdr:ext cx="218440" cy="3322"/>
    <xdr:pic>
      <xdr:nvPicPr>
        <xdr:cNvPr id="938" name="Рисунок 937" descr="22.jpg"/>
        <xdr:cNvPicPr/>
      </xdr:nvPicPr>
      <xdr:blipFill>
        <a:blip r:embed="rId6"/>
        <a:srcRect l="63993" t="16516" r="18176" b="51850"/>
        <a:stretch/>
      </xdr:blipFill>
      <xdr:spPr bwMode="auto">
        <a:xfrm>
          <a:off x="0" y="36061650"/>
          <a:ext cx="218440" cy="3322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164</xdr:row>
      <xdr:rowOff>0</xdr:rowOff>
    </xdr:from>
    <xdr:ext cx="218440" cy="3322"/>
    <xdr:pic>
      <xdr:nvPicPr>
        <xdr:cNvPr id="973" name="Рисунок 972" descr="22.jpg"/>
        <xdr:cNvPicPr/>
      </xdr:nvPicPr>
      <xdr:blipFill>
        <a:blip r:embed="rId6"/>
        <a:srcRect l="63993" t="16516" r="18176" b="51850"/>
        <a:stretch/>
      </xdr:blipFill>
      <xdr:spPr bwMode="auto">
        <a:xfrm>
          <a:off x="0" y="42186225"/>
          <a:ext cx="218440" cy="3322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164</xdr:row>
      <xdr:rowOff>0</xdr:rowOff>
    </xdr:from>
    <xdr:ext cx="218440" cy="3322"/>
    <xdr:pic>
      <xdr:nvPicPr>
        <xdr:cNvPr id="974" name="Рисунок 973" descr="22.jpg"/>
        <xdr:cNvPicPr/>
      </xdr:nvPicPr>
      <xdr:blipFill>
        <a:blip r:embed="rId6"/>
        <a:srcRect l="63993" t="16516" r="18176" b="51850"/>
        <a:stretch/>
      </xdr:blipFill>
      <xdr:spPr bwMode="auto">
        <a:xfrm>
          <a:off x="0" y="42186225"/>
          <a:ext cx="218440" cy="3322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163</xdr:row>
      <xdr:rowOff>419100</xdr:rowOff>
    </xdr:from>
    <xdr:ext cx="218440" cy="3322"/>
    <xdr:pic>
      <xdr:nvPicPr>
        <xdr:cNvPr id="975" name="Рисунок 974" descr="22.jpg"/>
        <xdr:cNvPicPr/>
      </xdr:nvPicPr>
      <xdr:blipFill>
        <a:blip r:embed="rId6"/>
        <a:srcRect l="63993" t="16516" r="18176" b="51850"/>
        <a:stretch/>
      </xdr:blipFill>
      <xdr:spPr bwMode="auto">
        <a:xfrm>
          <a:off x="0" y="42186225"/>
          <a:ext cx="218440" cy="3322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164</xdr:row>
      <xdr:rowOff>0</xdr:rowOff>
    </xdr:from>
    <xdr:ext cx="218440" cy="3322"/>
    <xdr:pic>
      <xdr:nvPicPr>
        <xdr:cNvPr id="976" name="Рисунок 975" descr="22.jpg"/>
        <xdr:cNvPicPr/>
      </xdr:nvPicPr>
      <xdr:blipFill>
        <a:blip r:embed="rId6"/>
        <a:srcRect l="63993" t="16516" r="18176" b="51850"/>
        <a:stretch/>
      </xdr:blipFill>
      <xdr:spPr bwMode="auto">
        <a:xfrm>
          <a:off x="0" y="42186225"/>
          <a:ext cx="218440" cy="3322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163</xdr:row>
      <xdr:rowOff>419100</xdr:rowOff>
    </xdr:from>
    <xdr:ext cx="218440" cy="3322"/>
    <xdr:pic>
      <xdr:nvPicPr>
        <xdr:cNvPr id="977" name="Рисунок 976" descr="22.jpg"/>
        <xdr:cNvPicPr/>
      </xdr:nvPicPr>
      <xdr:blipFill>
        <a:blip r:embed="rId6"/>
        <a:srcRect l="63993" t="16516" r="18176" b="51850"/>
        <a:stretch/>
      </xdr:blipFill>
      <xdr:spPr bwMode="auto">
        <a:xfrm>
          <a:off x="0" y="42186225"/>
          <a:ext cx="218440" cy="3322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164</xdr:row>
      <xdr:rowOff>0</xdr:rowOff>
    </xdr:from>
    <xdr:ext cx="218440" cy="3322"/>
    <xdr:pic>
      <xdr:nvPicPr>
        <xdr:cNvPr id="978" name="Рисунок 977" descr="22.jpg"/>
        <xdr:cNvPicPr/>
      </xdr:nvPicPr>
      <xdr:blipFill>
        <a:blip r:embed="rId6"/>
        <a:srcRect l="63993" t="16516" r="18176" b="51850"/>
        <a:stretch/>
      </xdr:blipFill>
      <xdr:spPr bwMode="auto">
        <a:xfrm>
          <a:off x="0" y="42186225"/>
          <a:ext cx="218440" cy="3322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164</xdr:row>
      <xdr:rowOff>0</xdr:rowOff>
    </xdr:from>
    <xdr:ext cx="218440" cy="3322"/>
    <xdr:pic>
      <xdr:nvPicPr>
        <xdr:cNvPr id="979" name="Рисунок 978" descr="22.jpg"/>
        <xdr:cNvPicPr/>
      </xdr:nvPicPr>
      <xdr:blipFill>
        <a:blip r:embed="rId6"/>
        <a:srcRect l="63993" t="16516" r="18176" b="51850"/>
        <a:stretch/>
      </xdr:blipFill>
      <xdr:spPr bwMode="auto">
        <a:xfrm>
          <a:off x="0" y="42186225"/>
          <a:ext cx="218440" cy="3322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163</xdr:row>
      <xdr:rowOff>419100</xdr:rowOff>
    </xdr:from>
    <xdr:ext cx="218440" cy="3322"/>
    <xdr:pic>
      <xdr:nvPicPr>
        <xdr:cNvPr id="980" name="Рисунок 979" descr="22.jpg"/>
        <xdr:cNvPicPr/>
      </xdr:nvPicPr>
      <xdr:blipFill>
        <a:blip r:embed="rId6"/>
        <a:srcRect l="63993" t="16516" r="18176" b="51850"/>
        <a:stretch/>
      </xdr:blipFill>
      <xdr:spPr bwMode="auto">
        <a:xfrm>
          <a:off x="0" y="42186225"/>
          <a:ext cx="218440" cy="3322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164</xdr:row>
      <xdr:rowOff>0</xdr:rowOff>
    </xdr:from>
    <xdr:ext cx="218440" cy="3322"/>
    <xdr:pic>
      <xdr:nvPicPr>
        <xdr:cNvPr id="981" name="Рисунок 980" descr="22.jpg"/>
        <xdr:cNvPicPr/>
      </xdr:nvPicPr>
      <xdr:blipFill>
        <a:blip r:embed="rId6"/>
        <a:srcRect l="63993" t="16516" r="18176" b="51850"/>
        <a:stretch/>
      </xdr:blipFill>
      <xdr:spPr bwMode="auto">
        <a:xfrm>
          <a:off x="0" y="42186225"/>
          <a:ext cx="218440" cy="3322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164</xdr:row>
      <xdr:rowOff>0</xdr:rowOff>
    </xdr:from>
    <xdr:ext cx="218440" cy="3322"/>
    <xdr:pic>
      <xdr:nvPicPr>
        <xdr:cNvPr id="982" name="Рисунок 981" descr="22.jpg"/>
        <xdr:cNvPicPr/>
      </xdr:nvPicPr>
      <xdr:blipFill>
        <a:blip r:embed="rId6"/>
        <a:srcRect l="63993" t="16516" r="18176" b="51850"/>
        <a:stretch/>
      </xdr:blipFill>
      <xdr:spPr bwMode="auto">
        <a:xfrm>
          <a:off x="0" y="42186225"/>
          <a:ext cx="218440" cy="3322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164</xdr:row>
      <xdr:rowOff>0</xdr:rowOff>
    </xdr:from>
    <xdr:ext cx="218440" cy="3322"/>
    <xdr:pic>
      <xdr:nvPicPr>
        <xdr:cNvPr id="983" name="Рисунок 982" descr="22.jpg"/>
        <xdr:cNvPicPr/>
      </xdr:nvPicPr>
      <xdr:blipFill>
        <a:blip r:embed="rId6"/>
        <a:srcRect l="63993" t="16516" r="18176" b="51850"/>
        <a:stretch/>
      </xdr:blipFill>
      <xdr:spPr bwMode="auto">
        <a:xfrm>
          <a:off x="0" y="42186225"/>
          <a:ext cx="218440" cy="3322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164</xdr:row>
      <xdr:rowOff>0</xdr:rowOff>
    </xdr:from>
    <xdr:ext cx="218440" cy="3322"/>
    <xdr:pic>
      <xdr:nvPicPr>
        <xdr:cNvPr id="984" name="Рисунок 983" descr="22.jpg"/>
        <xdr:cNvPicPr/>
      </xdr:nvPicPr>
      <xdr:blipFill>
        <a:blip r:embed="rId6"/>
        <a:srcRect l="63993" t="16516" r="18176" b="51850"/>
        <a:stretch/>
      </xdr:blipFill>
      <xdr:spPr bwMode="auto">
        <a:xfrm>
          <a:off x="0" y="42186225"/>
          <a:ext cx="218440" cy="3322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164</xdr:row>
      <xdr:rowOff>0</xdr:rowOff>
    </xdr:from>
    <xdr:ext cx="218440" cy="3322"/>
    <xdr:pic>
      <xdr:nvPicPr>
        <xdr:cNvPr id="985" name="Рисунок 984" descr="22.jpg"/>
        <xdr:cNvPicPr/>
      </xdr:nvPicPr>
      <xdr:blipFill>
        <a:blip r:embed="rId6"/>
        <a:srcRect l="63993" t="16516" r="18176" b="51850"/>
        <a:stretch/>
      </xdr:blipFill>
      <xdr:spPr bwMode="auto">
        <a:xfrm>
          <a:off x="0" y="42186225"/>
          <a:ext cx="218440" cy="3322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164</xdr:row>
      <xdr:rowOff>0</xdr:rowOff>
    </xdr:from>
    <xdr:ext cx="218440" cy="3322"/>
    <xdr:pic>
      <xdr:nvPicPr>
        <xdr:cNvPr id="986" name="Рисунок 985" descr="22.jpg"/>
        <xdr:cNvPicPr/>
      </xdr:nvPicPr>
      <xdr:blipFill>
        <a:blip r:embed="rId6"/>
        <a:srcRect l="63993" t="16516" r="18176" b="51850"/>
        <a:stretch/>
      </xdr:blipFill>
      <xdr:spPr bwMode="auto">
        <a:xfrm>
          <a:off x="0" y="42186225"/>
          <a:ext cx="218440" cy="3322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164</xdr:row>
      <xdr:rowOff>0</xdr:rowOff>
    </xdr:from>
    <xdr:ext cx="218440" cy="3322"/>
    <xdr:pic>
      <xdr:nvPicPr>
        <xdr:cNvPr id="987" name="Рисунок 986" descr="22.jpg"/>
        <xdr:cNvPicPr/>
      </xdr:nvPicPr>
      <xdr:blipFill>
        <a:blip r:embed="rId6"/>
        <a:srcRect l="63993" t="16516" r="18176" b="51850"/>
        <a:stretch/>
      </xdr:blipFill>
      <xdr:spPr bwMode="auto">
        <a:xfrm>
          <a:off x="0" y="42186225"/>
          <a:ext cx="218440" cy="3322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164</xdr:row>
      <xdr:rowOff>0</xdr:rowOff>
    </xdr:from>
    <xdr:ext cx="218440" cy="3322"/>
    <xdr:pic>
      <xdr:nvPicPr>
        <xdr:cNvPr id="988" name="Рисунок 987" descr="22.jpg"/>
        <xdr:cNvPicPr/>
      </xdr:nvPicPr>
      <xdr:blipFill>
        <a:blip r:embed="rId6"/>
        <a:srcRect l="63993" t="16516" r="18176" b="51850"/>
        <a:stretch/>
      </xdr:blipFill>
      <xdr:spPr bwMode="auto">
        <a:xfrm>
          <a:off x="0" y="42186225"/>
          <a:ext cx="218440" cy="3322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164</xdr:row>
      <xdr:rowOff>0</xdr:rowOff>
    </xdr:from>
    <xdr:ext cx="218440" cy="3322"/>
    <xdr:pic>
      <xdr:nvPicPr>
        <xdr:cNvPr id="989" name="Рисунок 988" descr="22.jpg"/>
        <xdr:cNvPicPr/>
      </xdr:nvPicPr>
      <xdr:blipFill>
        <a:blip r:embed="rId6"/>
        <a:srcRect l="63993" t="16516" r="18176" b="51850"/>
        <a:stretch/>
      </xdr:blipFill>
      <xdr:spPr bwMode="auto">
        <a:xfrm>
          <a:off x="0" y="42186225"/>
          <a:ext cx="218440" cy="3322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164</xdr:row>
      <xdr:rowOff>0</xdr:rowOff>
    </xdr:from>
    <xdr:ext cx="218440" cy="3322"/>
    <xdr:pic>
      <xdr:nvPicPr>
        <xdr:cNvPr id="990" name="Рисунок 989" descr="22.jpg"/>
        <xdr:cNvPicPr/>
      </xdr:nvPicPr>
      <xdr:blipFill>
        <a:blip r:embed="rId6"/>
        <a:srcRect l="63993" t="16516" r="18176" b="51850"/>
        <a:stretch/>
      </xdr:blipFill>
      <xdr:spPr bwMode="auto">
        <a:xfrm>
          <a:off x="0" y="42186225"/>
          <a:ext cx="218440" cy="3322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163</xdr:row>
      <xdr:rowOff>419100</xdr:rowOff>
    </xdr:from>
    <xdr:ext cx="218440" cy="3322"/>
    <xdr:pic>
      <xdr:nvPicPr>
        <xdr:cNvPr id="991" name="Рисунок 990" descr="22.jpg"/>
        <xdr:cNvPicPr/>
      </xdr:nvPicPr>
      <xdr:blipFill>
        <a:blip r:embed="rId6"/>
        <a:srcRect l="63993" t="16516" r="18176" b="51850"/>
        <a:stretch/>
      </xdr:blipFill>
      <xdr:spPr bwMode="auto">
        <a:xfrm>
          <a:off x="0" y="42186225"/>
          <a:ext cx="218440" cy="3322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164</xdr:row>
      <xdr:rowOff>0</xdr:rowOff>
    </xdr:from>
    <xdr:ext cx="218440" cy="3322"/>
    <xdr:pic>
      <xdr:nvPicPr>
        <xdr:cNvPr id="992" name="Рисунок 991" descr="22.jpg"/>
        <xdr:cNvPicPr/>
      </xdr:nvPicPr>
      <xdr:blipFill>
        <a:blip r:embed="rId6"/>
        <a:srcRect l="63993" t="16516" r="18176" b="51850"/>
        <a:stretch/>
      </xdr:blipFill>
      <xdr:spPr bwMode="auto">
        <a:xfrm>
          <a:off x="0" y="42186225"/>
          <a:ext cx="218440" cy="3322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164</xdr:row>
      <xdr:rowOff>0</xdr:rowOff>
    </xdr:from>
    <xdr:ext cx="218440" cy="3322"/>
    <xdr:pic>
      <xdr:nvPicPr>
        <xdr:cNvPr id="993" name="Рисунок 992" descr="22.jpg"/>
        <xdr:cNvPicPr/>
      </xdr:nvPicPr>
      <xdr:blipFill>
        <a:blip r:embed="rId6"/>
        <a:srcRect l="63993" t="16516" r="18176" b="51850"/>
        <a:stretch/>
      </xdr:blipFill>
      <xdr:spPr bwMode="auto">
        <a:xfrm>
          <a:off x="0" y="42186225"/>
          <a:ext cx="218440" cy="3322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164</xdr:row>
      <xdr:rowOff>0</xdr:rowOff>
    </xdr:from>
    <xdr:ext cx="218440" cy="3322"/>
    <xdr:pic>
      <xdr:nvPicPr>
        <xdr:cNvPr id="994" name="Рисунок 993" descr="22.jpg"/>
        <xdr:cNvPicPr/>
      </xdr:nvPicPr>
      <xdr:blipFill>
        <a:blip r:embed="rId6"/>
        <a:srcRect l="63993" t="16516" r="18176" b="51850"/>
        <a:stretch/>
      </xdr:blipFill>
      <xdr:spPr bwMode="auto">
        <a:xfrm>
          <a:off x="0" y="42186225"/>
          <a:ext cx="218440" cy="3322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164</xdr:row>
      <xdr:rowOff>0</xdr:rowOff>
    </xdr:from>
    <xdr:ext cx="218440" cy="3322"/>
    <xdr:pic>
      <xdr:nvPicPr>
        <xdr:cNvPr id="995" name="Рисунок 994" descr="22.jpg"/>
        <xdr:cNvPicPr/>
      </xdr:nvPicPr>
      <xdr:blipFill>
        <a:blip r:embed="rId6"/>
        <a:srcRect l="63993" t="16516" r="18176" b="51850"/>
        <a:stretch/>
      </xdr:blipFill>
      <xdr:spPr bwMode="auto">
        <a:xfrm>
          <a:off x="0" y="42186225"/>
          <a:ext cx="218440" cy="3322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164</xdr:row>
      <xdr:rowOff>0</xdr:rowOff>
    </xdr:from>
    <xdr:ext cx="218440" cy="3322"/>
    <xdr:pic>
      <xdr:nvPicPr>
        <xdr:cNvPr id="996" name="Рисунок 995" descr="22.jpg"/>
        <xdr:cNvPicPr/>
      </xdr:nvPicPr>
      <xdr:blipFill>
        <a:blip r:embed="rId6"/>
        <a:srcRect l="63993" t="16516" r="18176" b="51850"/>
        <a:stretch/>
      </xdr:blipFill>
      <xdr:spPr bwMode="auto">
        <a:xfrm>
          <a:off x="0" y="42186225"/>
          <a:ext cx="218440" cy="3322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164</xdr:row>
      <xdr:rowOff>0</xdr:rowOff>
    </xdr:from>
    <xdr:ext cx="218440" cy="3322"/>
    <xdr:pic>
      <xdr:nvPicPr>
        <xdr:cNvPr id="997" name="Рисунок 996" descr="22.jpg"/>
        <xdr:cNvPicPr/>
      </xdr:nvPicPr>
      <xdr:blipFill>
        <a:blip r:embed="rId6"/>
        <a:srcRect l="63993" t="16516" r="18176" b="51850"/>
        <a:stretch/>
      </xdr:blipFill>
      <xdr:spPr bwMode="auto">
        <a:xfrm>
          <a:off x="0" y="42186225"/>
          <a:ext cx="218440" cy="3322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164</xdr:row>
      <xdr:rowOff>0</xdr:rowOff>
    </xdr:from>
    <xdr:ext cx="218440" cy="3322"/>
    <xdr:pic>
      <xdr:nvPicPr>
        <xdr:cNvPr id="998" name="Рисунок 997" descr="22.jpg"/>
        <xdr:cNvPicPr/>
      </xdr:nvPicPr>
      <xdr:blipFill>
        <a:blip r:embed="rId6"/>
        <a:srcRect l="63993" t="16516" r="18176" b="51850"/>
        <a:stretch/>
      </xdr:blipFill>
      <xdr:spPr bwMode="auto">
        <a:xfrm>
          <a:off x="0" y="42186225"/>
          <a:ext cx="218440" cy="3322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164</xdr:row>
      <xdr:rowOff>0</xdr:rowOff>
    </xdr:from>
    <xdr:ext cx="218440" cy="3322"/>
    <xdr:pic>
      <xdr:nvPicPr>
        <xdr:cNvPr id="999" name="Рисунок 998" descr="22.jpg"/>
        <xdr:cNvPicPr/>
      </xdr:nvPicPr>
      <xdr:blipFill>
        <a:blip r:embed="rId6"/>
        <a:srcRect l="63993" t="16516" r="18176" b="51850"/>
        <a:stretch/>
      </xdr:blipFill>
      <xdr:spPr bwMode="auto">
        <a:xfrm>
          <a:off x="0" y="42186225"/>
          <a:ext cx="218440" cy="3322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164</xdr:row>
      <xdr:rowOff>0</xdr:rowOff>
    </xdr:from>
    <xdr:ext cx="218440" cy="3322"/>
    <xdr:pic>
      <xdr:nvPicPr>
        <xdr:cNvPr id="1000" name="Рисунок 999" descr="22.jpg"/>
        <xdr:cNvPicPr/>
      </xdr:nvPicPr>
      <xdr:blipFill>
        <a:blip r:embed="rId6"/>
        <a:srcRect l="63993" t="16516" r="18176" b="51850"/>
        <a:stretch/>
      </xdr:blipFill>
      <xdr:spPr bwMode="auto">
        <a:xfrm>
          <a:off x="0" y="42186225"/>
          <a:ext cx="218440" cy="3322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164</xdr:row>
      <xdr:rowOff>0</xdr:rowOff>
    </xdr:from>
    <xdr:ext cx="218440" cy="3322"/>
    <xdr:pic>
      <xdr:nvPicPr>
        <xdr:cNvPr id="1001" name="Рисунок 1000" descr="22.jpg"/>
        <xdr:cNvPicPr/>
      </xdr:nvPicPr>
      <xdr:blipFill>
        <a:blip r:embed="rId6"/>
        <a:srcRect l="63993" t="16516" r="18176" b="51850"/>
        <a:stretch/>
      </xdr:blipFill>
      <xdr:spPr bwMode="auto">
        <a:xfrm>
          <a:off x="0" y="42186225"/>
          <a:ext cx="218440" cy="3322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164</xdr:row>
      <xdr:rowOff>0</xdr:rowOff>
    </xdr:from>
    <xdr:ext cx="218440" cy="3322"/>
    <xdr:pic>
      <xdr:nvPicPr>
        <xdr:cNvPr id="1002" name="Рисунок 1001" descr="22.jpg"/>
        <xdr:cNvPicPr/>
      </xdr:nvPicPr>
      <xdr:blipFill>
        <a:blip r:embed="rId6"/>
        <a:srcRect l="63993" t="16516" r="18176" b="51850"/>
        <a:stretch/>
      </xdr:blipFill>
      <xdr:spPr bwMode="auto">
        <a:xfrm>
          <a:off x="0" y="42186225"/>
          <a:ext cx="218440" cy="3322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164</xdr:row>
      <xdr:rowOff>0</xdr:rowOff>
    </xdr:from>
    <xdr:ext cx="218440" cy="3322"/>
    <xdr:pic>
      <xdr:nvPicPr>
        <xdr:cNvPr id="1003" name="Рисунок 1002" descr="22.jpg"/>
        <xdr:cNvPicPr/>
      </xdr:nvPicPr>
      <xdr:blipFill>
        <a:blip r:embed="rId6"/>
        <a:srcRect l="63993" t="16516" r="18176" b="51850"/>
        <a:stretch/>
      </xdr:blipFill>
      <xdr:spPr bwMode="auto">
        <a:xfrm>
          <a:off x="0" y="42186225"/>
          <a:ext cx="218440" cy="3322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164</xdr:row>
      <xdr:rowOff>0</xdr:rowOff>
    </xdr:from>
    <xdr:ext cx="218440" cy="3322"/>
    <xdr:pic>
      <xdr:nvPicPr>
        <xdr:cNvPr id="1004" name="Рисунок 1003" descr="22.jpg"/>
        <xdr:cNvPicPr/>
      </xdr:nvPicPr>
      <xdr:blipFill>
        <a:blip r:embed="rId6"/>
        <a:srcRect l="63993" t="16516" r="18176" b="51850"/>
        <a:stretch/>
      </xdr:blipFill>
      <xdr:spPr bwMode="auto">
        <a:xfrm>
          <a:off x="0" y="42186225"/>
          <a:ext cx="218440" cy="3322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164</xdr:row>
      <xdr:rowOff>0</xdr:rowOff>
    </xdr:from>
    <xdr:ext cx="218440" cy="3322"/>
    <xdr:pic>
      <xdr:nvPicPr>
        <xdr:cNvPr id="1005" name="Рисунок 1004" descr="22.jpg"/>
        <xdr:cNvPicPr/>
      </xdr:nvPicPr>
      <xdr:blipFill>
        <a:blip r:embed="rId6"/>
        <a:srcRect l="63993" t="16516" r="18176" b="51850"/>
        <a:stretch/>
      </xdr:blipFill>
      <xdr:spPr bwMode="auto">
        <a:xfrm>
          <a:off x="0" y="42186225"/>
          <a:ext cx="218440" cy="3322"/>
        </a:xfrm>
        <a:prstGeom prst="rect">
          <a:avLst/>
        </a:prstGeom>
      </xdr:spPr>
    </xdr:pic>
    <xdr:clientData/>
  </xdr:oneCellAnchor>
  <xdr:oneCellAnchor>
    <xdr:from>
      <xdr:col>2</xdr:col>
      <xdr:colOff>560915</xdr:colOff>
      <xdr:row>166</xdr:row>
      <xdr:rowOff>296333</xdr:rowOff>
    </xdr:from>
    <xdr:ext cx="218440" cy="3322"/>
    <xdr:pic>
      <xdr:nvPicPr>
        <xdr:cNvPr id="1006" name="Рисунок 1005" descr="22.jpg"/>
        <xdr:cNvPicPr/>
      </xdr:nvPicPr>
      <xdr:blipFill>
        <a:blip r:embed="rId6"/>
        <a:srcRect l="63993" t="16516" r="18176" b="51850"/>
        <a:stretch/>
      </xdr:blipFill>
      <xdr:spPr bwMode="auto">
        <a:xfrm>
          <a:off x="2913592" y="43035008"/>
          <a:ext cx="218440" cy="3322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164</xdr:row>
      <xdr:rowOff>0</xdr:rowOff>
    </xdr:from>
    <xdr:ext cx="218440" cy="3322"/>
    <xdr:pic>
      <xdr:nvPicPr>
        <xdr:cNvPr id="1007" name="Рисунок 1006" descr="22.jpg"/>
        <xdr:cNvPicPr/>
      </xdr:nvPicPr>
      <xdr:blipFill>
        <a:blip r:embed="rId6"/>
        <a:srcRect l="63993" t="16516" r="18176" b="51850"/>
        <a:stretch/>
      </xdr:blipFill>
      <xdr:spPr bwMode="auto">
        <a:xfrm>
          <a:off x="0" y="42186225"/>
          <a:ext cx="218440" cy="3322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164</xdr:row>
      <xdr:rowOff>0</xdr:rowOff>
    </xdr:from>
    <xdr:ext cx="218440" cy="3322"/>
    <xdr:pic>
      <xdr:nvPicPr>
        <xdr:cNvPr id="1008" name="Рисунок 1007" descr="22.jpg"/>
        <xdr:cNvPicPr/>
      </xdr:nvPicPr>
      <xdr:blipFill>
        <a:blip r:embed="rId6"/>
        <a:srcRect l="63993" t="16516" r="18176" b="51850"/>
        <a:stretch/>
      </xdr:blipFill>
      <xdr:spPr bwMode="auto">
        <a:xfrm>
          <a:off x="0" y="42186225"/>
          <a:ext cx="218440" cy="3322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163</xdr:row>
      <xdr:rowOff>419100</xdr:rowOff>
    </xdr:from>
    <xdr:ext cx="218440" cy="3322"/>
    <xdr:pic>
      <xdr:nvPicPr>
        <xdr:cNvPr id="1009" name="Рисунок 1008" descr="22.jpg"/>
        <xdr:cNvPicPr/>
      </xdr:nvPicPr>
      <xdr:blipFill>
        <a:blip r:embed="rId6"/>
        <a:srcRect l="63993" t="16516" r="18176" b="51850"/>
        <a:stretch/>
      </xdr:blipFill>
      <xdr:spPr bwMode="auto">
        <a:xfrm>
          <a:off x="0" y="42186225"/>
          <a:ext cx="218440" cy="3322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164</xdr:row>
      <xdr:rowOff>0</xdr:rowOff>
    </xdr:from>
    <xdr:ext cx="218440" cy="3322"/>
    <xdr:pic>
      <xdr:nvPicPr>
        <xdr:cNvPr id="1010" name="Рисунок 1009" descr="22.jpg"/>
        <xdr:cNvPicPr/>
      </xdr:nvPicPr>
      <xdr:blipFill>
        <a:blip r:embed="rId6"/>
        <a:srcRect l="63993" t="16516" r="18176" b="51850"/>
        <a:stretch/>
      </xdr:blipFill>
      <xdr:spPr bwMode="auto">
        <a:xfrm>
          <a:off x="0" y="42186225"/>
          <a:ext cx="218440" cy="3322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163</xdr:row>
      <xdr:rowOff>419100</xdr:rowOff>
    </xdr:from>
    <xdr:ext cx="218440" cy="3322"/>
    <xdr:pic>
      <xdr:nvPicPr>
        <xdr:cNvPr id="1011" name="Рисунок 1010" descr="22.jpg"/>
        <xdr:cNvPicPr/>
      </xdr:nvPicPr>
      <xdr:blipFill>
        <a:blip r:embed="rId6"/>
        <a:srcRect l="63993" t="16516" r="18176" b="51850"/>
        <a:stretch/>
      </xdr:blipFill>
      <xdr:spPr bwMode="auto">
        <a:xfrm>
          <a:off x="0" y="42186225"/>
          <a:ext cx="218440" cy="3322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164</xdr:row>
      <xdr:rowOff>0</xdr:rowOff>
    </xdr:from>
    <xdr:ext cx="218440" cy="3322"/>
    <xdr:pic>
      <xdr:nvPicPr>
        <xdr:cNvPr id="1012" name="Рисунок 1011" descr="22.jpg"/>
        <xdr:cNvPicPr/>
      </xdr:nvPicPr>
      <xdr:blipFill>
        <a:blip r:embed="rId6"/>
        <a:srcRect l="63993" t="16516" r="18176" b="51850"/>
        <a:stretch/>
      </xdr:blipFill>
      <xdr:spPr bwMode="auto">
        <a:xfrm>
          <a:off x="0" y="42186225"/>
          <a:ext cx="218440" cy="3322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164</xdr:row>
      <xdr:rowOff>0</xdr:rowOff>
    </xdr:from>
    <xdr:ext cx="218440" cy="3322"/>
    <xdr:pic>
      <xdr:nvPicPr>
        <xdr:cNvPr id="1013" name="Рисунок 1012" descr="22.jpg"/>
        <xdr:cNvPicPr/>
      </xdr:nvPicPr>
      <xdr:blipFill>
        <a:blip r:embed="rId6"/>
        <a:srcRect l="63993" t="16516" r="18176" b="51850"/>
        <a:stretch/>
      </xdr:blipFill>
      <xdr:spPr bwMode="auto">
        <a:xfrm>
          <a:off x="0" y="42186225"/>
          <a:ext cx="218440" cy="3322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163</xdr:row>
      <xdr:rowOff>419100</xdr:rowOff>
    </xdr:from>
    <xdr:ext cx="218440" cy="3322"/>
    <xdr:pic>
      <xdr:nvPicPr>
        <xdr:cNvPr id="1014" name="Рисунок 1013" descr="22.jpg"/>
        <xdr:cNvPicPr/>
      </xdr:nvPicPr>
      <xdr:blipFill>
        <a:blip r:embed="rId6"/>
        <a:srcRect l="63993" t="16516" r="18176" b="51850"/>
        <a:stretch/>
      </xdr:blipFill>
      <xdr:spPr bwMode="auto">
        <a:xfrm>
          <a:off x="0" y="42186225"/>
          <a:ext cx="218440" cy="3322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164</xdr:row>
      <xdr:rowOff>0</xdr:rowOff>
    </xdr:from>
    <xdr:ext cx="218440" cy="3322"/>
    <xdr:pic>
      <xdr:nvPicPr>
        <xdr:cNvPr id="1015" name="Рисунок 1014" descr="22.jpg"/>
        <xdr:cNvPicPr/>
      </xdr:nvPicPr>
      <xdr:blipFill>
        <a:blip r:embed="rId6"/>
        <a:srcRect l="63993" t="16516" r="18176" b="51850"/>
        <a:stretch/>
      </xdr:blipFill>
      <xdr:spPr bwMode="auto">
        <a:xfrm>
          <a:off x="0" y="42186225"/>
          <a:ext cx="218440" cy="3322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164</xdr:row>
      <xdr:rowOff>0</xdr:rowOff>
    </xdr:from>
    <xdr:ext cx="218440" cy="3322"/>
    <xdr:pic>
      <xdr:nvPicPr>
        <xdr:cNvPr id="1016" name="Рисунок 1015" descr="22.jpg"/>
        <xdr:cNvPicPr/>
      </xdr:nvPicPr>
      <xdr:blipFill>
        <a:blip r:embed="rId6"/>
        <a:srcRect l="63993" t="16516" r="18176" b="51850"/>
        <a:stretch/>
      </xdr:blipFill>
      <xdr:spPr bwMode="auto">
        <a:xfrm>
          <a:off x="0" y="42186225"/>
          <a:ext cx="218440" cy="3322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164</xdr:row>
      <xdr:rowOff>0</xdr:rowOff>
    </xdr:from>
    <xdr:ext cx="218440" cy="3322"/>
    <xdr:pic>
      <xdr:nvPicPr>
        <xdr:cNvPr id="1017" name="Рисунок 1016" descr="22.jpg"/>
        <xdr:cNvPicPr/>
      </xdr:nvPicPr>
      <xdr:blipFill>
        <a:blip r:embed="rId6"/>
        <a:srcRect l="63993" t="16516" r="18176" b="51850"/>
        <a:stretch/>
      </xdr:blipFill>
      <xdr:spPr bwMode="auto">
        <a:xfrm>
          <a:off x="0" y="42186225"/>
          <a:ext cx="218440" cy="3322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164</xdr:row>
      <xdr:rowOff>0</xdr:rowOff>
    </xdr:from>
    <xdr:ext cx="218440" cy="3322"/>
    <xdr:pic>
      <xdr:nvPicPr>
        <xdr:cNvPr id="1018" name="Рисунок 1017" descr="22.jpg"/>
        <xdr:cNvPicPr/>
      </xdr:nvPicPr>
      <xdr:blipFill>
        <a:blip r:embed="rId6"/>
        <a:srcRect l="63993" t="16516" r="18176" b="51850"/>
        <a:stretch/>
      </xdr:blipFill>
      <xdr:spPr bwMode="auto">
        <a:xfrm>
          <a:off x="0" y="42186225"/>
          <a:ext cx="218440" cy="3322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164</xdr:row>
      <xdr:rowOff>0</xdr:rowOff>
    </xdr:from>
    <xdr:ext cx="218440" cy="3322"/>
    <xdr:pic>
      <xdr:nvPicPr>
        <xdr:cNvPr id="1019" name="Рисунок 1018" descr="22.jpg"/>
        <xdr:cNvPicPr/>
      </xdr:nvPicPr>
      <xdr:blipFill>
        <a:blip r:embed="rId6"/>
        <a:srcRect l="63993" t="16516" r="18176" b="51850"/>
        <a:stretch/>
      </xdr:blipFill>
      <xdr:spPr bwMode="auto">
        <a:xfrm>
          <a:off x="0" y="42186225"/>
          <a:ext cx="218440" cy="3322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164</xdr:row>
      <xdr:rowOff>0</xdr:rowOff>
    </xdr:from>
    <xdr:ext cx="218440" cy="3322"/>
    <xdr:pic>
      <xdr:nvPicPr>
        <xdr:cNvPr id="1020" name="Рисунок 1019" descr="22.jpg"/>
        <xdr:cNvPicPr/>
      </xdr:nvPicPr>
      <xdr:blipFill>
        <a:blip r:embed="rId6"/>
        <a:srcRect l="63993" t="16516" r="18176" b="51850"/>
        <a:stretch/>
      </xdr:blipFill>
      <xdr:spPr bwMode="auto">
        <a:xfrm>
          <a:off x="0" y="42186225"/>
          <a:ext cx="218440" cy="3322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164</xdr:row>
      <xdr:rowOff>0</xdr:rowOff>
    </xdr:from>
    <xdr:ext cx="218440" cy="3322"/>
    <xdr:pic>
      <xdr:nvPicPr>
        <xdr:cNvPr id="1021" name="Рисунок 1020" descr="22.jpg"/>
        <xdr:cNvPicPr/>
      </xdr:nvPicPr>
      <xdr:blipFill>
        <a:blip r:embed="rId6"/>
        <a:srcRect l="63993" t="16516" r="18176" b="51850"/>
        <a:stretch/>
      </xdr:blipFill>
      <xdr:spPr bwMode="auto">
        <a:xfrm>
          <a:off x="0" y="42186225"/>
          <a:ext cx="218440" cy="3322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164</xdr:row>
      <xdr:rowOff>0</xdr:rowOff>
    </xdr:from>
    <xdr:ext cx="218440" cy="3322"/>
    <xdr:pic>
      <xdr:nvPicPr>
        <xdr:cNvPr id="1022" name="Рисунок 1021" descr="22.jpg"/>
        <xdr:cNvPicPr/>
      </xdr:nvPicPr>
      <xdr:blipFill>
        <a:blip r:embed="rId6"/>
        <a:srcRect l="63993" t="16516" r="18176" b="51850"/>
        <a:stretch/>
      </xdr:blipFill>
      <xdr:spPr bwMode="auto">
        <a:xfrm>
          <a:off x="0" y="42186225"/>
          <a:ext cx="218440" cy="3322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164</xdr:row>
      <xdr:rowOff>0</xdr:rowOff>
    </xdr:from>
    <xdr:ext cx="218440" cy="3322"/>
    <xdr:pic>
      <xdr:nvPicPr>
        <xdr:cNvPr id="1023" name="Рисунок 1022" descr="22.jpg"/>
        <xdr:cNvPicPr/>
      </xdr:nvPicPr>
      <xdr:blipFill>
        <a:blip r:embed="rId6"/>
        <a:srcRect l="63993" t="16516" r="18176" b="51850"/>
        <a:stretch/>
      </xdr:blipFill>
      <xdr:spPr bwMode="auto">
        <a:xfrm>
          <a:off x="0" y="42186225"/>
          <a:ext cx="218440" cy="3322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164</xdr:row>
      <xdr:rowOff>0</xdr:rowOff>
    </xdr:from>
    <xdr:ext cx="218440" cy="3322"/>
    <xdr:pic>
      <xdr:nvPicPr>
        <xdr:cNvPr id="1024" name="Рисунок 1023" descr="22.jpg"/>
        <xdr:cNvPicPr/>
      </xdr:nvPicPr>
      <xdr:blipFill>
        <a:blip r:embed="rId6"/>
        <a:srcRect l="63993" t="16516" r="18176" b="51850"/>
        <a:stretch/>
      </xdr:blipFill>
      <xdr:spPr bwMode="auto">
        <a:xfrm>
          <a:off x="0" y="42186225"/>
          <a:ext cx="218440" cy="3322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163</xdr:row>
      <xdr:rowOff>419100</xdr:rowOff>
    </xdr:from>
    <xdr:ext cx="218440" cy="3322"/>
    <xdr:pic>
      <xdr:nvPicPr>
        <xdr:cNvPr id="1025" name="Рисунок 1024" descr="22.jpg"/>
        <xdr:cNvPicPr/>
      </xdr:nvPicPr>
      <xdr:blipFill>
        <a:blip r:embed="rId6"/>
        <a:srcRect l="63993" t="16516" r="18176" b="51850"/>
        <a:stretch/>
      </xdr:blipFill>
      <xdr:spPr bwMode="auto">
        <a:xfrm>
          <a:off x="0" y="42186225"/>
          <a:ext cx="218440" cy="3322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164</xdr:row>
      <xdr:rowOff>0</xdr:rowOff>
    </xdr:from>
    <xdr:ext cx="218440" cy="3322"/>
    <xdr:pic>
      <xdr:nvPicPr>
        <xdr:cNvPr id="1026" name="Рисунок 1025" descr="22.jpg"/>
        <xdr:cNvPicPr/>
      </xdr:nvPicPr>
      <xdr:blipFill>
        <a:blip r:embed="rId6"/>
        <a:srcRect l="63993" t="16516" r="18176" b="51850"/>
        <a:stretch/>
      </xdr:blipFill>
      <xdr:spPr bwMode="auto">
        <a:xfrm>
          <a:off x="0" y="42186225"/>
          <a:ext cx="218440" cy="3322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164</xdr:row>
      <xdr:rowOff>0</xdr:rowOff>
    </xdr:from>
    <xdr:ext cx="218440" cy="3322"/>
    <xdr:pic>
      <xdr:nvPicPr>
        <xdr:cNvPr id="1027" name="Рисунок 1026" descr="22.jpg"/>
        <xdr:cNvPicPr/>
      </xdr:nvPicPr>
      <xdr:blipFill>
        <a:blip r:embed="rId6"/>
        <a:srcRect l="63993" t="16516" r="18176" b="51850"/>
        <a:stretch/>
      </xdr:blipFill>
      <xdr:spPr bwMode="auto">
        <a:xfrm>
          <a:off x="0" y="42186225"/>
          <a:ext cx="218440" cy="3322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164</xdr:row>
      <xdr:rowOff>0</xdr:rowOff>
    </xdr:from>
    <xdr:ext cx="218440" cy="3322"/>
    <xdr:pic>
      <xdr:nvPicPr>
        <xdr:cNvPr id="1028" name="Рисунок 1027" descr="22.jpg"/>
        <xdr:cNvPicPr/>
      </xdr:nvPicPr>
      <xdr:blipFill>
        <a:blip r:embed="rId6"/>
        <a:srcRect l="63993" t="16516" r="18176" b="51850"/>
        <a:stretch/>
      </xdr:blipFill>
      <xdr:spPr bwMode="auto">
        <a:xfrm>
          <a:off x="0" y="42186225"/>
          <a:ext cx="218440" cy="3322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164</xdr:row>
      <xdr:rowOff>0</xdr:rowOff>
    </xdr:from>
    <xdr:ext cx="218440" cy="3322"/>
    <xdr:pic>
      <xdr:nvPicPr>
        <xdr:cNvPr id="1029" name="Рисунок 1028" descr="22.jpg"/>
        <xdr:cNvPicPr/>
      </xdr:nvPicPr>
      <xdr:blipFill>
        <a:blip r:embed="rId6"/>
        <a:srcRect l="63993" t="16516" r="18176" b="51850"/>
        <a:stretch/>
      </xdr:blipFill>
      <xdr:spPr bwMode="auto">
        <a:xfrm>
          <a:off x="0" y="42186225"/>
          <a:ext cx="218440" cy="3322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164</xdr:row>
      <xdr:rowOff>0</xdr:rowOff>
    </xdr:from>
    <xdr:ext cx="218440" cy="3322"/>
    <xdr:pic>
      <xdr:nvPicPr>
        <xdr:cNvPr id="1030" name="Рисунок 1029" descr="22.jpg"/>
        <xdr:cNvPicPr/>
      </xdr:nvPicPr>
      <xdr:blipFill>
        <a:blip r:embed="rId6"/>
        <a:srcRect l="63993" t="16516" r="18176" b="51850"/>
        <a:stretch/>
      </xdr:blipFill>
      <xdr:spPr bwMode="auto">
        <a:xfrm>
          <a:off x="0" y="42186225"/>
          <a:ext cx="218440" cy="3322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164</xdr:row>
      <xdr:rowOff>0</xdr:rowOff>
    </xdr:from>
    <xdr:ext cx="218440" cy="3322"/>
    <xdr:pic>
      <xdr:nvPicPr>
        <xdr:cNvPr id="1031" name="Рисунок 1030" descr="22.jpg"/>
        <xdr:cNvPicPr/>
      </xdr:nvPicPr>
      <xdr:blipFill>
        <a:blip r:embed="rId6"/>
        <a:srcRect l="63993" t="16516" r="18176" b="51850"/>
        <a:stretch/>
      </xdr:blipFill>
      <xdr:spPr bwMode="auto">
        <a:xfrm>
          <a:off x="0" y="42186225"/>
          <a:ext cx="218440" cy="3322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164</xdr:row>
      <xdr:rowOff>0</xdr:rowOff>
    </xdr:from>
    <xdr:ext cx="218440" cy="3322"/>
    <xdr:pic>
      <xdr:nvPicPr>
        <xdr:cNvPr id="1032" name="Рисунок 1031" descr="22.jpg"/>
        <xdr:cNvPicPr/>
      </xdr:nvPicPr>
      <xdr:blipFill>
        <a:blip r:embed="rId6"/>
        <a:srcRect l="63993" t="16516" r="18176" b="51850"/>
        <a:stretch/>
      </xdr:blipFill>
      <xdr:spPr bwMode="auto">
        <a:xfrm>
          <a:off x="0" y="42186225"/>
          <a:ext cx="218440" cy="3322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164</xdr:row>
      <xdr:rowOff>0</xdr:rowOff>
    </xdr:from>
    <xdr:ext cx="218440" cy="3322"/>
    <xdr:pic>
      <xdr:nvPicPr>
        <xdr:cNvPr id="1033" name="Рисунок 1032" descr="22.jpg"/>
        <xdr:cNvPicPr/>
      </xdr:nvPicPr>
      <xdr:blipFill>
        <a:blip r:embed="rId6"/>
        <a:srcRect l="63993" t="16516" r="18176" b="51850"/>
        <a:stretch/>
      </xdr:blipFill>
      <xdr:spPr bwMode="auto">
        <a:xfrm>
          <a:off x="0" y="42186225"/>
          <a:ext cx="218440" cy="3322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164</xdr:row>
      <xdr:rowOff>0</xdr:rowOff>
    </xdr:from>
    <xdr:ext cx="218440" cy="3322"/>
    <xdr:pic>
      <xdr:nvPicPr>
        <xdr:cNvPr id="1034" name="Рисунок 1033" descr="22.jpg"/>
        <xdr:cNvPicPr/>
      </xdr:nvPicPr>
      <xdr:blipFill>
        <a:blip r:embed="rId6"/>
        <a:srcRect l="63993" t="16516" r="18176" b="51850"/>
        <a:stretch/>
      </xdr:blipFill>
      <xdr:spPr bwMode="auto">
        <a:xfrm>
          <a:off x="0" y="42186225"/>
          <a:ext cx="218440" cy="3322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164</xdr:row>
      <xdr:rowOff>0</xdr:rowOff>
    </xdr:from>
    <xdr:ext cx="218440" cy="3322"/>
    <xdr:pic>
      <xdr:nvPicPr>
        <xdr:cNvPr id="1035" name="Рисунок 1034" descr="22.jpg"/>
        <xdr:cNvPicPr/>
      </xdr:nvPicPr>
      <xdr:blipFill>
        <a:blip r:embed="rId6"/>
        <a:srcRect l="63993" t="16516" r="18176" b="51850"/>
        <a:stretch/>
      </xdr:blipFill>
      <xdr:spPr bwMode="auto">
        <a:xfrm>
          <a:off x="0" y="42186225"/>
          <a:ext cx="218440" cy="3322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164</xdr:row>
      <xdr:rowOff>0</xdr:rowOff>
    </xdr:from>
    <xdr:ext cx="218440" cy="3322"/>
    <xdr:pic>
      <xdr:nvPicPr>
        <xdr:cNvPr id="1036" name="Рисунок 1035" descr="22.jpg"/>
        <xdr:cNvPicPr/>
      </xdr:nvPicPr>
      <xdr:blipFill>
        <a:blip r:embed="rId6"/>
        <a:srcRect l="63993" t="16516" r="18176" b="51850"/>
        <a:stretch/>
      </xdr:blipFill>
      <xdr:spPr bwMode="auto">
        <a:xfrm>
          <a:off x="0" y="42186225"/>
          <a:ext cx="218440" cy="3322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164</xdr:row>
      <xdr:rowOff>0</xdr:rowOff>
    </xdr:from>
    <xdr:ext cx="218440" cy="3322"/>
    <xdr:pic>
      <xdr:nvPicPr>
        <xdr:cNvPr id="1037" name="Рисунок 1036" descr="22.jpg"/>
        <xdr:cNvPicPr/>
      </xdr:nvPicPr>
      <xdr:blipFill>
        <a:blip r:embed="rId6"/>
        <a:srcRect l="63993" t="16516" r="18176" b="51850"/>
        <a:stretch/>
      </xdr:blipFill>
      <xdr:spPr bwMode="auto">
        <a:xfrm>
          <a:off x="0" y="42186225"/>
          <a:ext cx="218440" cy="3322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164</xdr:row>
      <xdr:rowOff>0</xdr:rowOff>
    </xdr:from>
    <xdr:ext cx="218440" cy="3322"/>
    <xdr:pic>
      <xdr:nvPicPr>
        <xdr:cNvPr id="1038" name="Рисунок 1037" descr="22.jpg"/>
        <xdr:cNvPicPr/>
      </xdr:nvPicPr>
      <xdr:blipFill>
        <a:blip r:embed="rId6"/>
        <a:srcRect l="63993" t="16516" r="18176" b="51850"/>
        <a:stretch/>
      </xdr:blipFill>
      <xdr:spPr bwMode="auto">
        <a:xfrm>
          <a:off x="0" y="42186225"/>
          <a:ext cx="218440" cy="3322"/>
        </a:xfrm>
        <a:prstGeom prst="rect">
          <a:avLst/>
        </a:prstGeom>
      </xdr:spPr>
    </xdr:pic>
    <xdr:clientData/>
  </xdr:oneCellAnchor>
  <xdr:oneCellAnchor>
    <xdr:from>
      <xdr:col>13</xdr:col>
      <xdr:colOff>0</xdr:colOff>
      <xdr:row>164</xdr:row>
      <xdr:rowOff>0</xdr:rowOff>
    </xdr:from>
    <xdr:ext cx="218440" cy="3322"/>
    <xdr:pic>
      <xdr:nvPicPr>
        <xdr:cNvPr id="1039" name="Рисунок 1038" descr="22.jpg"/>
        <xdr:cNvPicPr/>
      </xdr:nvPicPr>
      <xdr:blipFill>
        <a:blip r:embed="rId6"/>
        <a:srcRect l="63993" t="16516" r="18176" b="51850"/>
        <a:stretch/>
      </xdr:blipFill>
      <xdr:spPr bwMode="auto">
        <a:xfrm>
          <a:off x="0" y="42186225"/>
          <a:ext cx="218440" cy="3322"/>
        </a:xfrm>
        <a:prstGeom prst="rect">
          <a:avLst/>
        </a:prstGeom>
      </xdr:spPr>
    </xdr:pic>
    <xdr:clientData/>
  </xdr:oneCellAnchor>
  <xdr:oneCellAnchor>
    <xdr:from>
      <xdr:col>15</xdr:col>
      <xdr:colOff>560915</xdr:colOff>
      <xdr:row>166</xdr:row>
      <xdr:rowOff>296333</xdr:rowOff>
    </xdr:from>
    <xdr:ext cx="218440" cy="3322"/>
    <xdr:pic>
      <xdr:nvPicPr>
        <xdr:cNvPr id="1040" name="Рисунок 1039" descr="22.jpg"/>
        <xdr:cNvPicPr/>
      </xdr:nvPicPr>
      <xdr:blipFill>
        <a:blip r:embed="rId6"/>
        <a:srcRect l="63993" t="16516" r="18176" b="51850"/>
        <a:stretch/>
      </xdr:blipFill>
      <xdr:spPr bwMode="auto">
        <a:xfrm>
          <a:off x="2913592" y="43035008"/>
          <a:ext cx="218440" cy="3322"/>
        </a:xfrm>
        <a:prstGeom prst="rect">
          <a:avLst/>
        </a:prstGeom>
      </xdr:spPr>
    </xdr:pic>
    <xdr:clientData/>
  </xdr:oneCellAnchor>
  <xdr:oneCellAnchor>
    <xdr:from>
      <xdr:col>4</xdr:col>
      <xdr:colOff>560915</xdr:colOff>
      <xdr:row>166</xdr:row>
      <xdr:rowOff>296333</xdr:rowOff>
    </xdr:from>
    <xdr:ext cx="218440" cy="3322"/>
    <xdr:pic>
      <xdr:nvPicPr>
        <xdr:cNvPr id="1041" name="Рисунок 1040" descr="22.jpg"/>
        <xdr:cNvPicPr/>
      </xdr:nvPicPr>
      <xdr:blipFill>
        <a:blip r:embed="rId6"/>
        <a:srcRect l="63993" t="16516" r="18176" b="51850"/>
        <a:stretch/>
      </xdr:blipFill>
      <xdr:spPr bwMode="auto">
        <a:xfrm>
          <a:off x="3123596" y="43983879"/>
          <a:ext cx="218440" cy="3322"/>
        </a:xfrm>
        <a:prstGeom prst="rect">
          <a:avLst/>
        </a:prstGeom>
      </xdr:spPr>
    </xdr:pic>
    <xdr:clientData/>
  </xdr:oneCellAnchor>
</xdr:wsDr>
</file>

<file path=xl/drawings/drawing9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m="http://schemas.openxmlformats.org/officeDocument/2006/math" xmlns:w="http://schemas.openxmlformats.org/wordprocessingml/2006/main">
  <xdr:oneCellAnchor>
    <xdr:from>
      <xdr:col>0</xdr:col>
      <xdr:colOff>0</xdr:colOff>
      <xdr:row>181</xdr:row>
      <xdr:rowOff>0</xdr:rowOff>
    </xdr:from>
    <xdr:ext cx="218440" cy="3322"/>
    <xdr:pic>
      <xdr:nvPicPr>
        <xdr:cNvPr id="2" name="Рисунок 1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45358050"/>
          <a:ext cx="218440" cy="3322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181</xdr:row>
      <xdr:rowOff>0</xdr:rowOff>
    </xdr:from>
    <xdr:ext cx="218440" cy="3322"/>
    <xdr:pic>
      <xdr:nvPicPr>
        <xdr:cNvPr id="3" name="Рисунок 2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45358050"/>
          <a:ext cx="218440" cy="3322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180</xdr:row>
      <xdr:rowOff>419100</xdr:rowOff>
    </xdr:from>
    <xdr:ext cx="218440" cy="3322"/>
    <xdr:pic>
      <xdr:nvPicPr>
        <xdr:cNvPr id="4" name="Рисунок 3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45358050"/>
          <a:ext cx="218440" cy="3322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181</xdr:row>
      <xdr:rowOff>0</xdr:rowOff>
    </xdr:from>
    <xdr:ext cx="218440" cy="3322"/>
    <xdr:pic>
      <xdr:nvPicPr>
        <xdr:cNvPr id="5" name="Рисунок 4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45358050"/>
          <a:ext cx="218440" cy="3322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180</xdr:row>
      <xdr:rowOff>419100</xdr:rowOff>
    </xdr:from>
    <xdr:ext cx="218440" cy="3322"/>
    <xdr:pic>
      <xdr:nvPicPr>
        <xdr:cNvPr id="6" name="Рисунок 5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45358050"/>
          <a:ext cx="218440" cy="3322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181</xdr:row>
      <xdr:rowOff>0</xdr:rowOff>
    </xdr:from>
    <xdr:ext cx="218440" cy="3322"/>
    <xdr:pic>
      <xdr:nvPicPr>
        <xdr:cNvPr id="7" name="Рисунок 6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45358050"/>
          <a:ext cx="218440" cy="3322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181</xdr:row>
      <xdr:rowOff>0</xdr:rowOff>
    </xdr:from>
    <xdr:ext cx="218440" cy="3322"/>
    <xdr:pic>
      <xdr:nvPicPr>
        <xdr:cNvPr id="8" name="Рисунок 7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45358050"/>
          <a:ext cx="218440" cy="3322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180</xdr:row>
      <xdr:rowOff>419100</xdr:rowOff>
    </xdr:from>
    <xdr:ext cx="218440" cy="3322"/>
    <xdr:pic>
      <xdr:nvPicPr>
        <xdr:cNvPr id="9" name="Рисунок 8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45358050"/>
          <a:ext cx="218440" cy="3322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181</xdr:row>
      <xdr:rowOff>0</xdr:rowOff>
    </xdr:from>
    <xdr:ext cx="218440" cy="3322"/>
    <xdr:pic>
      <xdr:nvPicPr>
        <xdr:cNvPr id="10" name="Рисунок 9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45358050"/>
          <a:ext cx="218440" cy="3322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181</xdr:row>
      <xdr:rowOff>0</xdr:rowOff>
    </xdr:from>
    <xdr:ext cx="218440" cy="3322"/>
    <xdr:pic>
      <xdr:nvPicPr>
        <xdr:cNvPr id="11" name="Рисунок 10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45358050"/>
          <a:ext cx="218440" cy="3322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181</xdr:row>
      <xdr:rowOff>0</xdr:rowOff>
    </xdr:from>
    <xdr:ext cx="218440" cy="3322"/>
    <xdr:pic>
      <xdr:nvPicPr>
        <xdr:cNvPr id="12" name="Рисунок 11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45358050"/>
          <a:ext cx="218440" cy="3322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181</xdr:row>
      <xdr:rowOff>0</xdr:rowOff>
    </xdr:from>
    <xdr:ext cx="218440" cy="3322"/>
    <xdr:pic>
      <xdr:nvPicPr>
        <xdr:cNvPr id="13" name="Рисунок 12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45358050"/>
          <a:ext cx="218440" cy="3322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181</xdr:row>
      <xdr:rowOff>0</xdr:rowOff>
    </xdr:from>
    <xdr:ext cx="218440" cy="3322"/>
    <xdr:pic>
      <xdr:nvPicPr>
        <xdr:cNvPr id="14" name="Рисунок 13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45358050"/>
          <a:ext cx="218440" cy="3322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181</xdr:row>
      <xdr:rowOff>0</xdr:rowOff>
    </xdr:from>
    <xdr:ext cx="218440" cy="3322"/>
    <xdr:pic>
      <xdr:nvPicPr>
        <xdr:cNvPr id="15" name="Рисунок 14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45358050"/>
          <a:ext cx="218440" cy="3322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181</xdr:row>
      <xdr:rowOff>0</xdr:rowOff>
    </xdr:from>
    <xdr:ext cx="218440" cy="3322"/>
    <xdr:pic>
      <xdr:nvPicPr>
        <xdr:cNvPr id="16" name="Рисунок 15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45358050"/>
          <a:ext cx="218440" cy="3322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181</xdr:row>
      <xdr:rowOff>0</xdr:rowOff>
    </xdr:from>
    <xdr:ext cx="218440" cy="3322"/>
    <xdr:pic>
      <xdr:nvPicPr>
        <xdr:cNvPr id="17" name="Рисунок 16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45358050"/>
          <a:ext cx="218440" cy="3322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181</xdr:row>
      <xdr:rowOff>0</xdr:rowOff>
    </xdr:from>
    <xdr:ext cx="218440" cy="3322"/>
    <xdr:pic>
      <xdr:nvPicPr>
        <xdr:cNvPr id="18" name="Рисунок 17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45358050"/>
          <a:ext cx="218440" cy="3322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181</xdr:row>
      <xdr:rowOff>0</xdr:rowOff>
    </xdr:from>
    <xdr:ext cx="218440" cy="3322"/>
    <xdr:pic>
      <xdr:nvPicPr>
        <xdr:cNvPr id="19" name="Рисунок 18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45358050"/>
          <a:ext cx="218440" cy="3322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180</xdr:row>
      <xdr:rowOff>419100</xdr:rowOff>
    </xdr:from>
    <xdr:ext cx="218440" cy="3322"/>
    <xdr:pic>
      <xdr:nvPicPr>
        <xdr:cNvPr id="20" name="Рисунок 19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45358050"/>
          <a:ext cx="218440" cy="3322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181</xdr:row>
      <xdr:rowOff>0</xdr:rowOff>
    </xdr:from>
    <xdr:ext cx="218440" cy="3322"/>
    <xdr:pic>
      <xdr:nvPicPr>
        <xdr:cNvPr id="21" name="Рисунок 20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45358050"/>
          <a:ext cx="218440" cy="3322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181</xdr:row>
      <xdr:rowOff>0</xdr:rowOff>
    </xdr:from>
    <xdr:ext cx="218440" cy="3322"/>
    <xdr:pic>
      <xdr:nvPicPr>
        <xdr:cNvPr id="22" name="Рисунок 21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45358050"/>
          <a:ext cx="218440" cy="3322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181</xdr:row>
      <xdr:rowOff>0</xdr:rowOff>
    </xdr:from>
    <xdr:ext cx="218440" cy="3322"/>
    <xdr:pic>
      <xdr:nvPicPr>
        <xdr:cNvPr id="23" name="Рисунок 22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45358050"/>
          <a:ext cx="218440" cy="3322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181</xdr:row>
      <xdr:rowOff>0</xdr:rowOff>
    </xdr:from>
    <xdr:ext cx="218440" cy="3322"/>
    <xdr:pic>
      <xdr:nvPicPr>
        <xdr:cNvPr id="24" name="Рисунок 23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45358050"/>
          <a:ext cx="218440" cy="3322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181</xdr:row>
      <xdr:rowOff>0</xdr:rowOff>
    </xdr:from>
    <xdr:ext cx="218440" cy="3322"/>
    <xdr:pic>
      <xdr:nvPicPr>
        <xdr:cNvPr id="25" name="Рисунок 24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45358050"/>
          <a:ext cx="218440" cy="3322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181</xdr:row>
      <xdr:rowOff>0</xdr:rowOff>
    </xdr:from>
    <xdr:ext cx="218440" cy="3322"/>
    <xdr:pic>
      <xdr:nvPicPr>
        <xdr:cNvPr id="26" name="Рисунок 25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45358050"/>
          <a:ext cx="218440" cy="3322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181</xdr:row>
      <xdr:rowOff>0</xdr:rowOff>
    </xdr:from>
    <xdr:ext cx="218440" cy="3322"/>
    <xdr:pic>
      <xdr:nvPicPr>
        <xdr:cNvPr id="27" name="Рисунок 26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45358050"/>
          <a:ext cx="218440" cy="3322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181</xdr:row>
      <xdr:rowOff>0</xdr:rowOff>
    </xdr:from>
    <xdr:ext cx="218440" cy="3322"/>
    <xdr:pic>
      <xdr:nvPicPr>
        <xdr:cNvPr id="28" name="Рисунок 27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45358050"/>
          <a:ext cx="218440" cy="3322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181</xdr:row>
      <xdr:rowOff>0</xdr:rowOff>
    </xdr:from>
    <xdr:ext cx="218440" cy="3322"/>
    <xdr:pic>
      <xdr:nvPicPr>
        <xdr:cNvPr id="29" name="Рисунок 28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45358050"/>
          <a:ext cx="218440" cy="3322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181</xdr:row>
      <xdr:rowOff>0</xdr:rowOff>
    </xdr:from>
    <xdr:ext cx="218440" cy="3322"/>
    <xdr:pic>
      <xdr:nvPicPr>
        <xdr:cNvPr id="30" name="Рисунок 29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45358050"/>
          <a:ext cx="218440" cy="3322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181</xdr:row>
      <xdr:rowOff>0</xdr:rowOff>
    </xdr:from>
    <xdr:ext cx="218440" cy="3322"/>
    <xdr:pic>
      <xdr:nvPicPr>
        <xdr:cNvPr id="31" name="Рисунок 30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45358050"/>
          <a:ext cx="218440" cy="3322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181</xdr:row>
      <xdr:rowOff>0</xdr:rowOff>
    </xdr:from>
    <xdr:ext cx="218440" cy="3322"/>
    <xdr:pic>
      <xdr:nvPicPr>
        <xdr:cNvPr id="32" name="Рисунок 31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45358050"/>
          <a:ext cx="218440" cy="3322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181</xdr:row>
      <xdr:rowOff>0</xdr:rowOff>
    </xdr:from>
    <xdr:ext cx="218440" cy="3322"/>
    <xdr:pic>
      <xdr:nvPicPr>
        <xdr:cNvPr id="33" name="Рисунок 32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45358050"/>
          <a:ext cx="218440" cy="3322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181</xdr:row>
      <xdr:rowOff>0</xdr:rowOff>
    </xdr:from>
    <xdr:ext cx="218440" cy="3322"/>
    <xdr:pic>
      <xdr:nvPicPr>
        <xdr:cNvPr id="34" name="Рисунок 33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45358050"/>
          <a:ext cx="218440" cy="3322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181</xdr:row>
      <xdr:rowOff>0</xdr:rowOff>
    </xdr:from>
    <xdr:ext cx="218440" cy="3322"/>
    <xdr:pic>
      <xdr:nvPicPr>
        <xdr:cNvPr id="35" name="Рисунок 34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45358050"/>
          <a:ext cx="218440" cy="3322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156</xdr:row>
      <xdr:rowOff>0</xdr:rowOff>
    </xdr:from>
    <xdr:ext cx="218440" cy="3322"/>
    <xdr:pic>
      <xdr:nvPicPr>
        <xdr:cNvPr id="36" name="Рисунок 35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9566850"/>
          <a:ext cx="218440" cy="3322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156</xdr:row>
      <xdr:rowOff>0</xdr:rowOff>
    </xdr:from>
    <xdr:ext cx="218440" cy="3322"/>
    <xdr:pic>
      <xdr:nvPicPr>
        <xdr:cNvPr id="37" name="Рисунок 36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9566850"/>
          <a:ext cx="218440" cy="3322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155</xdr:row>
      <xdr:rowOff>419100</xdr:rowOff>
    </xdr:from>
    <xdr:ext cx="218440" cy="3322"/>
    <xdr:pic>
      <xdr:nvPicPr>
        <xdr:cNvPr id="38" name="Рисунок 37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9566850"/>
          <a:ext cx="218440" cy="3322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156</xdr:row>
      <xdr:rowOff>0</xdr:rowOff>
    </xdr:from>
    <xdr:ext cx="218440" cy="3322"/>
    <xdr:pic>
      <xdr:nvPicPr>
        <xdr:cNvPr id="39" name="Рисунок 38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9566850"/>
          <a:ext cx="218440" cy="3322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155</xdr:row>
      <xdr:rowOff>419100</xdr:rowOff>
    </xdr:from>
    <xdr:ext cx="218440" cy="3322"/>
    <xdr:pic>
      <xdr:nvPicPr>
        <xdr:cNvPr id="40" name="Рисунок 39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9566850"/>
          <a:ext cx="218440" cy="3322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156</xdr:row>
      <xdr:rowOff>0</xdr:rowOff>
    </xdr:from>
    <xdr:ext cx="218440" cy="3322"/>
    <xdr:pic>
      <xdr:nvPicPr>
        <xdr:cNvPr id="41" name="Рисунок 40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9566850"/>
          <a:ext cx="218440" cy="3322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156</xdr:row>
      <xdr:rowOff>0</xdr:rowOff>
    </xdr:from>
    <xdr:ext cx="218440" cy="3322"/>
    <xdr:pic>
      <xdr:nvPicPr>
        <xdr:cNvPr id="42" name="Рисунок 41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9566850"/>
          <a:ext cx="218440" cy="3322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155</xdr:row>
      <xdr:rowOff>419100</xdr:rowOff>
    </xdr:from>
    <xdr:ext cx="218440" cy="3322"/>
    <xdr:pic>
      <xdr:nvPicPr>
        <xdr:cNvPr id="43" name="Рисунок 42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9566850"/>
          <a:ext cx="218440" cy="3322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156</xdr:row>
      <xdr:rowOff>0</xdr:rowOff>
    </xdr:from>
    <xdr:ext cx="218440" cy="3322"/>
    <xdr:pic>
      <xdr:nvPicPr>
        <xdr:cNvPr id="44" name="Рисунок 43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9566850"/>
          <a:ext cx="218440" cy="3322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156</xdr:row>
      <xdr:rowOff>0</xdr:rowOff>
    </xdr:from>
    <xdr:ext cx="218440" cy="3322"/>
    <xdr:pic>
      <xdr:nvPicPr>
        <xdr:cNvPr id="45" name="Рисунок 44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9566850"/>
          <a:ext cx="218440" cy="3322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156</xdr:row>
      <xdr:rowOff>0</xdr:rowOff>
    </xdr:from>
    <xdr:ext cx="218440" cy="3322"/>
    <xdr:pic>
      <xdr:nvPicPr>
        <xdr:cNvPr id="46" name="Рисунок 45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9566850"/>
          <a:ext cx="218440" cy="3322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156</xdr:row>
      <xdr:rowOff>0</xdr:rowOff>
    </xdr:from>
    <xdr:ext cx="218440" cy="3322"/>
    <xdr:pic>
      <xdr:nvPicPr>
        <xdr:cNvPr id="47" name="Рисунок 46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9566850"/>
          <a:ext cx="218440" cy="3322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156</xdr:row>
      <xdr:rowOff>0</xdr:rowOff>
    </xdr:from>
    <xdr:ext cx="218440" cy="3322"/>
    <xdr:pic>
      <xdr:nvPicPr>
        <xdr:cNvPr id="48" name="Рисунок 47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9566850"/>
          <a:ext cx="218440" cy="3322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156</xdr:row>
      <xdr:rowOff>0</xdr:rowOff>
    </xdr:from>
    <xdr:ext cx="218440" cy="3322"/>
    <xdr:pic>
      <xdr:nvPicPr>
        <xdr:cNvPr id="49" name="Рисунок 48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9566850"/>
          <a:ext cx="218440" cy="3322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156</xdr:row>
      <xdr:rowOff>0</xdr:rowOff>
    </xdr:from>
    <xdr:ext cx="218440" cy="3322"/>
    <xdr:pic>
      <xdr:nvPicPr>
        <xdr:cNvPr id="50" name="Рисунок 49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9566850"/>
          <a:ext cx="218440" cy="3322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156</xdr:row>
      <xdr:rowOff>0</xdr:rowOff>
    </xdr:from>
    <xdr:ext cx="218440" cy="3322"/>
    <xdr:pic>
      <xdr:nvPicPr>
        <xdr:cNvPr id="51" name="Рисунок 50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9566850"/>
          <a:ext cx="218440" cy="3322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156</xdr:row>
      <xdr:rowOff>0</xdr:rowOff>
    </xdr:from>
    <xdr:ext cx="218440" cy="3322"/>
    <xdr:pic>
      <xdr:nvPicPr>
        <xdr:cNvPr id="52" name="Рисунок 51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9566850"/>
          <a:ext cx="218440" cy="3322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156</xdr:row>
      <xdr:rowOff>0</xdr:rowOff>
    </xdr:from>
    <xdr:ext cx="218440" cy="3322"/>
    <xdr:pic>
      <xdr:nvPicPr>
        <xdr:cNvPr id="53" name="Рисунок 52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9566850"/>
          <a:ext cx="218440" cy="3322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155</xdr:row>
      <xdr:rowOff>419100</xdr:rowOff>
    </xdr:from>
    <xdr:ext cx="218440" cy="3322"/>
    <xdr:pic>
      <xdr:nvPicPr>
        <xdr:cNvPr id="54" name="Рисунок 53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9566850"/>
          <a:ext cx="218440" cy="3322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156</xdr:row>
      <xdr:rowOff>0</xdr:rowOff>
    </xdr:from>
    <xdr:ext cx="218440" cy="3322"/>
    <xdr:pic>
      <xdr:nvPicPr>
        <xdr:cNvPr id="55" name="Рисунок 54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9566850"/>
          <a:ext cx="218440" cy="3322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156</xdr:row>
      <xdr:rowOff>0</xdr:rowOff>
    </xdr:from>
    <xdr:ext cx="218440" cy="3322"/>
    <xdr:pic>
      <xdr:nvPicPr>
        <xdr:cNvPr id="56" name="Рисунок 55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9566850"/>
          <a:ext cx="218440" cy="3322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156</xdr:row>
      <xdr:rowOff>0</xdr:rowOff>
    </xdr:from>
    <xdr:ext cx="218440" cy="3322"/>
    <xdr:pic>
      <xdr:nvPicPr>
        <xdr:cNvPr id="57" name="Рисунок 56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9566850"/>
          <a:ext cx="218440" cy="3322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156</xdr:row>
      <xdr:rowOff>0</xdr:rowOff>
    </xdr:from>
    <xdr:ext cx="218440" cy="3322"/>
    <xdr:pic>
      <xdr:nvPicPr>
        <xdr:cNvPr id="58" name="Рисунок 57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9566850"/>
          <a:ext cx="218440" cy="3322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156</xdr:row>
      <xdr:rowOff>0</xdr:rowOff>
    </xdr:from>
    <xdr:ext cx="218440" cy="3322"/>
    <xdr:pic>
      <xdr:nvPicPr>
        <xdr:cNvPr id="59" name="Рисунок 58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9566850"/>
          <a:ext cx="218440" cy="3322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156</xdr:row>
      <xdr:rowOff>0</xdr:rowOff>
    </xdr:from>
    <xdr:ext cx="218440" cy="3322"/>
    <xdr:pic>
      <xdr:nvPicPr>
        <xdr:cNvPr id="60" name="Рисунок 59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9566850"/>
          <a:ext cx="218440" cy="3322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156</xdr:row>
      <xdr:rowOff>0</xdr:rowOff>
    </xdr:from>
    <xdr:ext cx="218440" cy="3322"/>
    <xdr:pic>
      <xdr:nvPicPr>
        <xdr:cNvPr id="61" name="Рисунок 60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9566850"/>
          <a:ext cx="218440" cy="3322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156</xdr:row>
      <xdr:rowOff>0</xdr:rowOff>
    </xdr:from>
    <xdr:ext cx="218440" cy="3322"/>
    <xdr:pic>
      <xdr:nvPicPr>
        <xdr:cNvPr id="62" name="Рисунок 61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9566850"/>
          <a:ext cx="218440" cy="3322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156</xdr:row>
      <xdr:rowOff>0</xdr:rowOff>
    </xdr:from>
    <xdr:ext cx="218440" cy="3322"/>
    <xdr:pic>
      <xdr:nvPicPr>
        <xdr:cNvPr id="63" name="Рисунок 62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9566850"/>
          <a:ext cx="218440" cy="3322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156</xdr:row>
      <xdr:rowOff>0</xdr:rowOff>
    </xdr:from>
    <xdr:ext cx="218440" cy="3322"/>
    <xdr:pic>
      <xdr:nvPicPr>
        <xdr:cNvPr id="64" name="Рисунок 63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9566850"/>
          <a:ext cx="218440" cy="3322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156</xdr:row>
      <xdr:rowOff>0</xdr:rowOff>
    </xdr:from>
    <xdr:ext cx="218440" cy="3322"/>
    <xdr:pic>
      <xdr:nvPicPr>
        <xdr:cNvPr id="65" name="Рисунок 64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9566850"/>
          <a:ext cx="218440" cy="3322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156</xdr:row>
      <xdr:rowOff>0</xdr:rowOff>
    </xdr:from>
    <xdr:ext cx="218440" cy="3322"/>
    <xdr:pic>
      <xdr:nvPicPr>
        <xdr:cNvPr id="66" name="Рисунок 65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9566850"/>
          <a:ext cx="218440" cy="3322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156</xdr:row>
      <xdr:rowOff>0</xdr:rowOff>
    </xdr:from>
    <xdr:ext cx="218440" cy="3322"/>
    <xdr:pic>
      <xdr:nvPicPr>
        <xdr:cNvPr id="67" name="Рисунок 66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9566850"/>
          <a:ext cx="218440" cy="3322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156</xdr:row>
      <xdr:rowOff>0</xdr:rowOff>
    </xdr:from>
    <xdr:ext cx="218440" cy="3322"/>
    <xdr:pic>
      <xdr:nvPicPr>
        <xdr:cNvPr id="68" name="Рисунок 67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9566850"/>
          <a:ext cx="218440" cy="3322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156</xdr:row>
      <xdr:rowOff>0</xdr:rowOff>
    </xdr:from>
    <xdr:ext cx="218440" cy="3322"/>
    <xdr:pic>
      <xdr:nvPicPr>
        <xdr:cNvPr id="69" name="Рисунок 68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9566850"/>
          <a:ext cx="218440" cy="3322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146</xdr:row>
      <xdr:rowOff>0</xdr:rowOff>
    </xdr:from>
    <xdr:ext cx="218440" cy="3322"/>
    <xdr:pic>
      <xdr:nvPicPr>
        <xdr:cNvPr id="70" name="Рисунок 69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976050"/>
          <a:ext cx="218440" cy="3322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146</xdr:row>
      <xdr:rowOff>0</xdr:rowOff>
    </xdr:from>
    <xdr:ext cx="218440" cy="3322"/>
    <xdr:pic>
      <xdr:nvPicPr>
        <xdr:cNvPr id="71" name="Рисунок 70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976050"/>
          <a:ext cx="218440" cy="3322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137</xdr:row>
      <xdr:rowOff>419100</xdr:rowOff>
    </xdr:from>
    <xdr:ext cx="218440" cy="3322"/>
    <xdr:pic>
      <xdr:nvPicPr>
        <xdr:cNvPr id="72" name="Рисунок 71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4813875"/>
          <a:ext cx="218440" cy="3322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146</xdr:row>
      <xdr:rowOff>0</xdr:rowOff>
    </xdr:from>
    <xdr:ext cx="218440" cy="3322"/>
    <xdr:pic>
      <xdr:nvPicPr>
        <xdr:cNvPr id="73" name="Рисунок 72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976050"/>
          <a:ext cx="218440" cy="3322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137</xdr:row>
      <xdr:rowOff>419100</xdr:rowOff>
    </xdr:from>
    <xdr:ext cx="218440" cy="3322"/>
    <xdr:pic>
      <xdr:nvPicPr>
        <xdr:cNvPr id="74" name="Рисунок 73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4813875"/>
          <a:ext cx="218440" cy="3322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146</xdr:row>
      <xdr:rowOff>0</xdr:rowOff>
    </xdr:from>
    <xdr:ext cx="218440" cy="3322"/>
    <xdr:pic>
      <xdr:nvPicPr>
        <xdr:cNvPr id="75" name="Рисунок 74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976050"/>
          <a:ext cx="218440" cy="3322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146</xdr:row>
      <xdr:rowOff>0</xdr:rowOff>
    </xdr:from>
    <xdr:ext cx="218440" cy="3322"/>
    <xdr:pic>
      <xdr:nvPicPr>
        <xdr:cNvPr id="76" name="Рисунок 75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976050"/>
          <a:ext cx="218440" cy="3322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137</xdr:row>
      <xdr:rowOff>419100</xdr:rowOff>
    </xdr:from>
    <xdr:ext cx="218440" cy="3322"/>
    <xdr:pic>
      <xdr:nvPicPr>
        <xdr:cNvPr id="77" name="Рисунок 76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4813875"/>
          <a:ext cx="218440" cy="3322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146</xdr:row>
      <xdr:rowOff>0</xdr:rowOff>
    </xdr:from>
    <xdr:ext cx="218440" cy="3322"/>
    <xdr:pic>
      <xdr:nvPicPr>
        <xdr:cNvPr id="78" name="Рисунок 77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976050"/>
          <a:ext cx="218440" cy="3322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146</xdr:row>
      <xdr:rowOff>0</xdr:rowOff>
    </xdr:from>
    <xdr:ext cx="218440" cy="3322"/>
    <xdr:pic>
      <xdr:nvPicPr>
        <xdr:cNvPr id="79" name="Рисунок 78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976050"/>
          <a:ext cx="218440" cy="3322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146</xdr:row>
      <xdr:rowOff>0</xdr:rowOff>
    </xdr:from>
    <xdr:ext cx="218440" cy="3322"/>
    <xdr:pic>
      <xdr:nvPicPr>
        <xdr:cNvPr id="80" name="Рисунок 79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976050"/>
          <a:ext cx="218440" cy="3322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146</xdr:row>
      <xdr:rowOff>0</xdr:rowOff>
    </xdr:from>
    <xdr:ext cx="218440" cy="3322"/>
    <xdr:pic>
      <xdr:nvPicPr>
        <xdr:cNvPr id="81" name="Рисунок 80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976050"/>
          <a:ext cx="218440" cy="3322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146</xdr:row>
      <xdr:rowOff>0</xdr:rowOff>
    </xdr:from>
    <xdr:ext cx="218440" cy="3322"/>
    <xdr:pic>
      <xdr:nvPicPr>
        <xdr:cNvPr id="82" name="Рисунок 81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976050"/>
          <a:ext cx="218440" cy="3322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146</xdr:row>
      <xdr:rowOff>0</xdr:rowOff>
    </xdr:from>
    <xdr:ext cx="218440" cy="3322"/>
    <xdr:pic>
      <xdr:nvPicPr>
        <xdr:cNvPr id="83" name="Рисунок 82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976050"/>
          <a:ext cx="218440" cy="3322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146</xdr:row>
      <xdr:rowOff>0</xdr:rowOff>
    </xdr:from>
    <xdr:ext cx="218440" cy="3322"/>
    <xdr:pic>
      <xdr:nvPicPr>
        <xdr:cNvPr id="84" name="Рисунок 83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976050"/>
          <a:ext cx="218440" cy="3322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146</xdr:row>
      <xdr:rowOff>0</xdr:rowOff>
    </xdr:from>
    <xdr:ext cx="218440" cy="3322"/>
    <xdr:pic>
      <xdr:nvPicPr>
        <xdr:cNvPr id="85" name="Рисунок 84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976050"/>
          <a:ext cx="218440" cy="3322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146</xdr:row>
      <xdr:rowOff>0</xdr:rowOff>
    </xdr:from>
    <xdr:ext cx="218440" cy="3322"/>
    <xdr:pic>
      <xdr:nvPicPr>
        <xdr:cNvPr id="86" name="Рисунок 85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976050"/>
          <a:ext cx="218440" cy="3322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146</xdr:row>
      <xdr:rowOff>0</xdr:rowOff>
    </xdr:from>
    <xdr:ext cx="218440" cy="3322"/>
    <xdr:pic>
      <xdr:nvPicPr>
        <xdr:cNvPr id="87" name="Рисунок 86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976050"/>
          <a:ext cx="218440" cy="3322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137</xdr:row>
      <xdr:rowOff>419100</xdr:rowOff>
    </xdr:from>
    <xdr:ext cx="218440" cy="3322"/>
    <xdr:pic>
      <xdr:nvPicPr>
        <xdr:cNvPr id="88" name="Рисунок 87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4813875"/>
          <a:ext cx="218440" cy="3322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146</xdr:row>
      <xdr:rowOff>0</xdr:rowOff>
    </xdr:from>
    <xdr:ext cx="218440" cy="3322"/>
    <xdr:pic>
      <xdr:nvPicPr>
        <xdr:cNvPr id="89" name="Рисунок 88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976050"/>
          <a:ext cx="218440" cy="3322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146</xdr:row>
      <xdr:rowOff>0</xdr:rowOff>
    </xdr:from>
    <xdr:ext cx="218440" cy="3322"/>
    <xdr:pic>
      <xdr:nvPicPr>
        <xdr:cNvPr id="90" name="Рисунок 89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976050"/>
          <a:ext cx="218440" cy="3322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146</xdr:row>
      <xdr:rowOff>0</xdr:rowOff>
    </xdr:from>
    <xdr:ext cx="218440" cy="3322"/>
    <xdr:pic>
      <xdr:nvPicPr>
        <xdr:cNvPr id="91" name="Рисунок 90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976050"/>
          <a:ext cx="218440" cy="3322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146</xdr:row>
      <xdr:rowOff>0</xdr:rowOff>
    </xdr:from>
    <xdr:ext cx="218440" cy="3322"/>
    <xdr:pic>
      <xdr:nvPicPr>
        <xdr:cNvPr id="92" name="Рисунок 91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976050"/>
          <a:ext cx="218440" cy="3322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146</xdr:row>
      <xdr:rowOff>0</xdr:rowOff>
    </xdr:from>
    <xdr:ext cx="218440" cy="3322"/>
    <xdr:pic>
      <xdr:nvPicPr>
        <xdr:cNvPr id="93" name="Рисунок 92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976050"/>
          <a:ext cx="218440" cy="3322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146</xdr:row>
      <xdr:rowOff>0</xdr:rowOff>
    </xdr:from>
    <xdr:ext cx="218440" cy="3322"/>
    <xdr:pic>
      <xdr:nvPicPr>
        <xdr:cNvPr id="94" name="Рисунок 93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976050"/>
          <a:ext cx="218440" cy="3322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146</xdr:row>
      <xdr:rowOff>0</xdr:rowOff>
    </xdr:from>
    <xdr:ext cx="218440" cy="3322"/>
    <xdr:pic>
      <xdr:nvPicPr>
        <xdr:cNvPr id="95" name="Рисунок 94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976050"/>
          <a:ext cx="218440" cy="3322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146</xdr:row>
      <xdr:rowOff>0</xdr:rowOff>
    </xdr:from>
    <xdr:ext cx="218440" cy="3322"/>
    <xdr:pic>
      <xdr:nvPicPr>
        <xdr:cNvPr id="96" name="Рисунок 95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976050"/>
          <a:ext cx="218440" cy="3322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146</xdr:row>
      <xdr:rowOff>0</xdr:rowOff>
    </xdr:from>
    <xdr:ext cx="218440" cy="3322"/>
    <xdr:pic>
      <xdr:nvPicPr>
        <xdr:cNvPr id="97" name="Рисунок 96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976050"/>
          <a:ext cx="218440" cy="3322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146</xdr:row>
      <xdr:rowOff>0</xdr:rowOff>
    </xdr:from>
    <xdr:ext cx="218440" cy="3322"/>
    <xdr:pic>
      <xdr:nvPicPr>
        <xdr:cNvPr id="98" name="Рисунок 97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976050"/>
          <a:ext cx="218440" cy="3322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146</xdr:row>
      <xdr:rowOff>0</xdr:rowOff>
    </xdr:from>
    <xdr:ext cx="218440" cy="3322"/>
    <xdr:pic>
      <xdr:nvPicPr>
        <xdr:cNvPr id="99" name="Рисунок 98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976050"/>
          <a:ext cx="218440" cy="3322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146</xdr:row>
      <xdr:rowOff>0</xdr:rowOff>
    </xdr:from>
    <xdr:ext cx="218440" cy="3322"/>
    <xdr:pic>
      <xdr:nvPicPr>
        <xdr:cNvPr id="100" name="Рисунок 99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976050"/>
          <a:ext cx="218440" cy="3322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146</xdr:row>
      <xdr:rowOff>0</xdr:rowOff>
    </xdr:from>
    <xdr:ext cx="218440" cy="3322"/>
    <xdr:pic>
      <xdr:nvPicPr>
        <xdr:cNvPr id="101" name="Рисунок 100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976050"/>
          <a:ext cx="218440" cy="3322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146</xdr:row>
      <xdr:rowOff>0</xdr:rowOff>
    </xdr:from>
    <xdr:ext cx="218440" cy="3322"/>
    <xdr:pic>
      <xdr:nvPicPr>
        <xdr:cNvPr id="102" name="Рисунок 101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976050"/>
          <a:ext cx="218440" cy="3322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146</xdr:row>
      <xdr:rowOff>0</xdr:rowOff>
    </xdr:from>
    <xdr:ext cx="218440" cy="3322"/>
    <xdr:pic>
      <xdr:nvPicPr>
        <xdr:cNvPr id="103" name="Рисунок 102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6976050"/>
          <a:ext cx="218440" cy="3322"/>
        </a:xfrm>
        <a:prstGeom prst="rect">
          <a:avLst/>
        </a:prstGeom>
      </xdr:spPr>
    </xdr:pic>
    <xdr:clientData/>
  </xdr:oneCellAnchor>
  <xdr:twoCellAnchor editAs="twoCell">
    <xdr:from>
      <xdr:col>0</xdr:col>
      <xdr:colOff>28574</xdr:colOff>
      <xdr:row>18</xdr:row>
      <xdr:rowOff>76199</xdr:rowOff>
    </xdr:from>
    <xdr:to>
      <xdr:col>11</xdr:col>
      <xdr:colOff>590549</xdr:colOff>
      <xdr:row>18</xdr:row>
      <xdr:rowOff>2790824</xdr:rowOff>
    </xdr:to>
    <xdr:grpSp>
      <xdr:nvGrpSpPr>
        <xdr:cNvPr id="0" name=""/>
        <xdr:cNvGrpSpPr/>
      </xdr:nvGrpSpPr>
      <xdr:grpSpPr bwMode="auto">
        <a:xfrm>
          <a:off x="28574" y="3457574"/>
          <a:ext cx="8696325" cy="2714625"/>
          <a:chOff x="1143000" y="3351233"/>
          <a:chExt cx="7086599" cy="2935267"/>
        </a:xfrm>
      </xdr:grpSpPr>
      <xdr:grpSp>
        <xdr:nvGrpSpPr>
          <xdr:cNvPr id="1" name=""/>
          <xdr:cNvGrpSpPr/>
        </xdr:nvGrpSpPr>
        <xdr:grpSpPr bwMode="auto">
          <a:xfrm>
            <a:off x="4724399" y="3351233"/>
            <a:ext cx="3505199" cy="2684308"/>
            <a:chOff x="8877300" y="3141683"/>
            <a:chExt cx="3505199" cy="2684308"/>
          </a:xfrm>
        </xdr:grpSpPr>
        <xdr:grpSp>
          <xdr:nvGrpSpPr>
            <xdr:cNvPr id="2" name=""/>
            <xdr:cNvGrpSpPr/>
          </xdr:nvGrpSpPr>
          <xdr:grpSpPr bwMode="auto">
            <a:xfrm>
              <a:off x="8986838" y="3929064"/>
              <a:ext cx="3309937" cy="1896927"/>
              <a:chOff x="6929438" y="3509964"/>
              <a:chExt cx="3309937" cy="1896927"/>
            </a:xfrm>
          </xdr:grpSpPr>
          <xdr:pic>
            <xdr:nvPicPr>
              <xdr:cNvPr id="118" name="Рисунок 117"/>
              <xdr:cNvPicPr>
                <a:picLocks noChangeAspect="1"/>
              </xdr:cNvPicPr>
            </xdr:nvPicPr>
            <xdr:blipFill>
              <a:blip r:embed="rId2"/>
              <a:srcRect l="5189" t="40581" r="80848" b="42433"/>
              <a:stretch/>
            </xdr:blipFill>
            <xdr:spPr bwMode="auto">
              <a:xfrm rot="5400000">
                <a:off x="6800124" y="3639278"/>
                <a:ext cx="1896927" cy="1638300"/>
              </a:xfrm>
              <a:prstGeom prst="rect">
                <a:avLst/>
              </a:prstGeom>
            </xdr:spPr>
          </xdr:pic>
          <xdr:pic>
            <xdr:nvPicPr>
              <xdr:cNvPr id="119" name="Рисунок 118"/>
              <xdr:cNvPicPr>
                <a:picLocks noChangeAspect="1"/>
              </xdr:cNvPicPr>
            </xdr:nvPicPr>
            <xdr:blipFill>
              <a:blip r:embed="rId3"/>
              <a:srcRect l="25451" t="40581" r="61578" b="42433"/>
              <a:stretch/>
            </xdr:blipFill>
            <xdr:spPr bwMode="auto">
              <a:xfrm rot="5400000">
                <a:off x="8539127" y="3595725"/>
                <a:ext cx="1762195" cy="1638300"/>
              </a:xfrm>
              <a:prstGeom prst="rect">
                <a:avLst/>
              </a:prstGeom>
            </xdr:spPr>
          </xdr:pic>
        </xdr:grpSp>
        <xdr:grpSp>
          <xdr:nvGrpSpPr>
            <xdr:cNvPr id="120" name=""/>
            <xdr:cNvGrpSpPr/>
          </xdr:nvGrpSpPr>
          <xdr:grpSpPr bwMode="auto">
            <a:xfrm>
              <a:off x="8877300" y="3141683"/>
              <a:ext cx="3505199" cy="776773"/>
              <a:chOff x="8877300" y="3141683"/>
              <a:chExt cx="3505199" cy="776773"/>
            </a:xfrm>
          </xdr:grpSpPr>
          <xdr:sp>
            <xdr:nvSpPr>
              <xdr:cNvPr id="115" name="Прямоугольник 114"/>
              <xdr:cNvSpPr/>
            </xdr:nvSpPr>
            <xdr:spPr bwMode="auto">
              <a:xfrm>
                <a:off x="8877300" y="3141683"/>
                <a:ext cx="3505199" cy="326308"/>
              </a:xfrm>
              <a:prstGeom prst="rect">
                <a:avLst/>
              </a:prstGeom>
              <a:noFill/>
            </xdr:spPr>
            <xdr:txBody>
              <a:bodyPr wrap="square" lIns="91440" tIns="45720" rIns="91440" bIns="45720">
                <a:spAutoFit/>
              </a:bodyPr>
              <a:lstStyle/>
              <a:p>
                <a:pPr algn="ctr">
                  <a:defRPr/>
                </a:pPr>
                <a:r>
                  <a:rPr lang="ru-RU" sz="1200" b="0" cap="none" spc="0">
                    <a:ln w="0"/>
                    <a:solidFill>
                      <a:schemeClr val="tx1"/>
                    </a:solidFill>
                    <a:latin typeface="+mn-lt"/>
                  </a:rPr>
                  <a:t>Алюминиевый профиль Инфизибл 198 / КСМ 04</a:t>
                </a:r>
                <a:endParaRPr/>
              </a:p>
            </xdr:txBody>
          </xdr:sp>
          <xdr:sp>
            <xdr:nvSpPr>
              <xdr:cNvPr id="116" name="Прямоугольник 115"/>
              <xdr:cNvSpPr/>
            </xdr:nvSpPr>
            <xdr:spPr bwMode="auto">
              <a:xfrm>
                <a:off x="9048750" y="3629025"/>
                <a:ext cx="1533525" cy="289431"/>
              </a:xfrm>
              <a:prstGeom prst="rect">
                <a:avLst/>
              </a:prstGeom>
              <a:noFill/>
            </xdr:spPr>
            <xdr:txBody>
              <a:bodyPr wrap="square" lIns="91440" tIns="45720" rIns="91440" bIns="45720">
                <a:spAutoFit/>
              </a:bodyPr>
              <a:lstStyle/>
              <a:p>
                <a:pPr algn="ctr">
                  <a:defRPr/>
                </a:pPr>
                <a:r>
                  <a:rPr lang="ru-RU" sz="1000" b="0" cap="none" spc="0">
                    <a:ln w="0"/>
                    <a:solidFill>
                      <a:schemeClr val="tx1"/>
                    </a:solidFill>
                    <a:latin typeface="+mn-lt"/>
                  </a:rPr>
                  <a:t>прямое открывание</a:t>
                </a:r>
                <a:endParaRPr/>
              </a:p>
            </xdr:txBody>
          </xdr:sp>
          <xdr:sp>
            <xdr:nvSpPr>
              <xdr:cNvPr id="117" name="Прямоугольник 116"/>
              <xdr:cNvSpPr/>
            </xdr:nvSpPr>
            <xdr:spPr bwMode="auto">
              <a:xfrm>
                <a:off x="10544175" y="3629025"/>
                <a:ext cx="1828800" cy="289431"/>
              </a:xfrm>
              <a:prstGeom prst="rect">
                <a:avLst/>
              </a:prstGeom>
              <a:noFill/>
            </xdr:spPr>
            <xdr:txBody>
              <a:bodyPr wrap="square" lIns="91440" tIns="45720" rIns="91440" bIns="45720">
                <a:spAutoFit/>
              </a:bodyPr>
              <a:lstStyle/>
              <a:p>
                <a:pPr algn="ctr">
                  <a:defRPr/>
                </a:pPr>
                <a:r>
                  <a:rPr lang="ru-RU" sz="1000" b="0" cap="none" spc="0">
                    <a:ln w="0"/>
                    <a:solidFill>
                      <a:schemeClr val="tx1"/>
                    </a:solidFill>
                    <a:latin typeface="+mn-lt"/>
                  </a:rPr>
                  <a:t>внутреннее открывание</a:t>
                </a:r>
                <a:endParaRPr/>
              </a:p>
            </xdr:txBody>
          </xdr:sp>
        </xdr:grpSp>
      </xdr:grpSp>
      <xdr:grpSp>
        <xdr:nvGrpSpPr>
          <xdr:cNvPr id="121" name=""/>
          <xdr:cNvGrpSpPr/>
        </xdr:nvGrpSpPr>
        <xdr:grpSpPr bwMode="auto">
          <a:xfrm>
            <a:off x="1143000" y="3371850"/>
            <a:ext cx="3209925" cy="2914650"/>
            <a:chOff x="3971925" y="3168970"/>
            <a:chExt cx="3276600" cy="2966038"/>
          </a:xfrm>
        </xdr:grpSpPr>
        <xdr:grpSp>
          <xdr:nvGrpSpPr>
            <xdr:cNvPr id="122" name=""/>
            <xdr:cNvGrpSpPr/>
          </xdr:nvGrpSpPr>
          <xdr:grpSpPr bwMode="auto">
            <a:xfrm>
              <a:off x="3971925" y="3168970"/>
              <a:ext cx="3276600" cy="773639"/>
              <a:chOff x="8867775" y="3159444"/>
              <a:chExt cx="3276600" cy="773639"/>
            </a:xfrm>
          </xdr:grpSpPr>
          <xdr:sp>
            <xdr:nvSpPr>
              <xdr:cNvPr id="110" name="Прямоугольник 109"/>
              <xdr:cNvSpPr/>
            </xdr:nvSpPr>
            <xdr:spPr bwMode="auto">
              <a:xfrm>
                <a:off x="9003895" y="3159444"/>
                <a:ext cx="2960099" cy="285145"/>
              </a:xfrm>
              <a:prstGeom prst="rect">
                <a:avLst/>
              </a:prstGeom>
              <a:noFill/>
            </xdr:spPr>
            <xdr:txBody>
              <a:bodyPr wrap="square" lIns="91440" tIns="45720" rIns="91440" bIns="45720">
                <a:spAutoFit/>
              </a:bodyPr>
              <a:lstStyle/>
              <a:p>
                <a:pPr algn="ctr">
                  <a:defRPr/>
                </a:pPr>
                <a:r>
                  <a:rPr lang="ru-RU" sz="1200" b="0" cap="none" spc="0">
                    <a:ln w="0"/>
                    <a:solidFill>
                      <a:schemeClr val="tx1"/>
                    </a:solidFill>
                    <a:latin typeface="+mn-lt"/>
                  </a:rPr>
                  <a:t>Алюминиевый профиль Инфизибл 4042</a:t>
                </a:r>
                <a:endParaRPr/>
              </a:p>
            </xdr:txBody>
          </xdr:sp>
          <xdr:sp>
            <xdr:nvSpPr>
              <xdr:cNvPr id="111" name="Прямоугольник 110"/>
              <xdr:cNvSpPr/>
            </xdr:nvSpPr>
            <xdr:spPr bwMode="auto">
              <a:xfrm>
                <a:off x="8867775" y="3638550"/>
                <a:ext cx="1533525" cy="294534"/>
              </a:xfrm>
              <a:prstGeom prst="rect">
                <a:avLst/>
              </a:prstGeom>
              <a:noFill/>
            </xdr:spPr>
            <xdr:txBody>
              <a:bodyPr wrap="square" lIns="91440" tIns="45720" rIns="91440" bIns="45720">
                <a:spAutoFit/>
              </a:bodyPr>
              <a:lstStyle/>
              <a:p>
                <a:pPr algn="ctr">
                  <a:defRPr/>
                </a:pPr>
                <a:r>
                  <a:rPr lang="ru-RU" sz="1000" b="0" cap="none" spc="0">
                    <a:ln w="0"/>
                    <a:solidFill>
                      <a:schemeClr val="tx1"/>
                    </a:solidFill>
                    <a:latin typeface="+mn-lt"/>
                  </a:rPr>
                  <a:t>прямое открывание</a:t>
                </a:r>
                <a:endParaRPr/>
              </a:p>
            </xdr:txBody>
          </xdr:sp>
          <xdr:sp>
            <xdr:nvSpPr>
              <xdr:cNvPr id="112" name="Прямоугольник 111"/>
              <xdr:cNvSpPr/>
            </xdr:nvSpPr>
            <xdr:spPr bwMode="auto">
              <a:xfrm>
                <a:off x="10315575" y="3638550"/>
                <a:ext cx="1828800" cy="294534"/>
              </a:xfrm>
              <a:prstGeom prst="rect">
                <a:avLst/>
              </a:prstGeom>
              <a:noFill/>
            </xdr:spPr>
            <xdr:txBody>
              <a:bodyPr wrap="square" lIns="91440" tIns="45720" rIns="91440" bIns="45720">
                <a:spAutoFit/>
              </a:bodyPr>
              <a:lstStyle/>
              <a:p>
                <a:pPr algn="ctr">
                  <a:defRPr/>
                </a:pPr>
                <a:r>
                  <a:rPr lang="ru-RU" sz="1000" b="0" cap="none" spc="0">
                    <a:ln w="0"/>
                    <a:solidFill>
                      <a:schemeClr val="tx1"/>
                    </a:solidFill>
                    <a:latin typeface="+mn-lt"/>
                  </a:rPr>
                  <a:t>внутреннее открывание</a:t>
                </a:r>
                <a:endParaRPr/>
              </a:p>
            </xdr:txBody>
          </xdr:sp>
        </xdr:grpSp>
        <xdr:pic>
          <xdr:nvPicPr>
            <xdr:cNvPr id="108" name="Рисунок 107"/>
            <xdr:cNvPicPr>
              <a:picLocks noChangeAspect="1"/>
            </xdr:cNvPicPr>
          </xdr:nvPicPr>
          <xdr:blipFill>
            <a:blip r:embed="rId4"/>
            <a:srcRect l="80291" t="11657" r="4741" b="74701"/>
            <a:stretch/>
          </xdr:blipFill>
          <xdr:spPr bwMode="auto">
            <a:xfrm rot="5400000">
              <a:off x="5294059" y="4316663"/>
              <a:ext cx="2182132" cy="1454558"/>
            </a:xfrm>
            <a:prstGeom prst="rect">
              <a:avLst/>
            </a:prstGeom>
          </xdr:spPr>
        </xdr:pic>
        <xdr:pic>
          <xdr:nvPicPr>
            <xdr:cNvPr id="109" name="Рисунок 108"/>
            <xdr:cNvPicPr>
              <a:picLocks noChangeAspect="1"/>
            </xdr:cNvPicPr>
          </xdr:nvPicPr>
          <xdr:blipFill>
            <a:blip r:embed="rId5"/>
            <a:srcRect l="58397" t="11822" r="26811" b="74454"/>
            <a:stretch/>
          </xdr:blipFill>
          <xdr:spPr bwMode="auto">
            <a:xfrm rot="5400000">
              <a:off x="3643839" y="4305137"/>
              <a:ext cx="2156458" cy="1463373"/>
            </a:xfrm>
            <a:prstGeom prst="rect">
              <a:avLst/>
            </a:prstGeom>
          </xdr:spPr>
        </xdr:pic>
      </xdr:grpSp>
    </xdr:grpSp>
    <xdr:clientData/>
  </xdr:twoCellAnchor>
  <xdr:oneCellAnchor>
    <xdr:from>
      <xdr:col>0</xdr:col>
      <xdr:colOff>0</xdr:colOff>
      <xdr:row>138</xdr:row>
      <xdr:rowOff>0</xdr:rowOff>
    </xdr:from>
    <xdr:ext cx="218440" cy="3322"/>
    <xdr:pic>
      <xdr:nvPicPr>
        <xdr:cNvPr id="107" name="Рисунок 119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4813875"/>
          <a:ext cx="218440" cy="3322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138</xdr:row>
      <xdr:rowOff>0</xdr:rowOff>
    </xdr:from>
    <xdr:ext cx="218440" cy="3322"/>
    <xdr:pic>
      <xdr:nvPicPr>
        <xdr:cNvPr id="113" name="Рисунок 120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4813875"/>
          <a:ext cx="218440" cy="3322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138</xdr:row>
      <xdr:rowOff>0</xdr:rowOff>
    </xdr:from>
    <xdr:ext cx="218440" cy="3322"/>
    <xdr:pic>
      <xdr:nvPicPr>
        <xdr:cNvPr id="114" name="Рисунок 121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4813875"/>
          <a:ext cx="218440" cy="3322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138</xdr:row>
      <xdr:rowOff>0</xdr:rowOff>
    </xdr:from>
    <xdr:ext cx="218440" cy="3322"/>
    <xdr:pic>
      <xdr:nvPicPr>
        <xdr:cNvPr id="123" name="Рисунок 122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4813875"/>
          <a:ext cx="218440" cy="3322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138</xdr:row>
      <xdr:rowOff>0</xdr:rowOff>
    </xdr:from>
    <xdr:ext cx="218440" cy="3322"/>
    <xdr:pic>
      <xdr:nvPicPr>
        <xdr:cNvPr id="124" name="Рисунок 123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4813875"/>
          <a:ext cx="218440" cy="3322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138</xdr:row>
      <xdr:rowOff>0</xdr:rowOff>
    </xdr:from>
    <xdr:ext cx="218440" cy="3322"/>
    <xdr:pic>
      <xdr:nvPicPr>
        <xdr:cNvPr id="125" name="Рисунок 124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4813875"/>
          <a:ext cx="218440" cy="3322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138</xdr:row>
      <xdr:rowOff>0</xdr:rowOff>
    </xdr:from>
    <xdr:ext cx="218440" cy="3322"/>
    <xdr:pic>
      <xdr:nvPicPr>
        <xdr:cNvPr id="126" name="Рисунок 125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4813875"/>
          <a:ext cx="218440" cy="3322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138</xdr:row>
      <xdr:rowOff>0</xdr:rowOff>
    </xdr:from>
    <xdr:ext cx="218440" cy="3322"/>
    <xdr:pic>
      <xdr:nvPicPr>
        <xdr:cNvPr id="127" name="Рисунок 126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4813875"/>
          <a:ext cx="218440" cy="3322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138</xdr:row>
      <xdr:rowOff>0</xdr:rowOff>
    </xdr:from>
    <xdr:ext cx="218440" cy="3322"/>
    <xdr:pic>
      <xdr:nvPicPr>
        <xdr:cNvPr id="128" name="Рисунок 127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4813875"/>
          <a:ext cx="218440" cy="3322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138</xdr:row>
      <xdr:rowOff>0</xdr:rowOff>
    </xdr:from>
    <xdr:ext cx="218440" cy="3322"/>
    <xdr:pic>
      <xdr:nvPicPr>
        <xdr:cNvPr id="129" name="Рисунок 128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4813875"/>
          <a:ext cx="218440" cy="3322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138</xdr:row>
      <xdr:rowOff>0</xdr:rowOff>
    </xdr:from>
    <xdr:ext cx="218440" cy="3322"/>
    <xdr:pic>
      <xdr:nvPicPr>
        <xdr:cNvPr id="130" name="Рисунок 129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4813875"/>
          <a:ext cx="218440" cy="3322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138</xdr:row>
      <xdr:rowOff>0</xdr:rowOff>
    </xdr:from>
    <xdr:ext cx="218440" cy="3322"/>
    <xdr:pic>
      <xdr:nvPicPr>
        <xdr:cNvPr id="131" name="Рисунок 130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4813875"/>
          <a:ext cx="218440" cy="3322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138</xdr:row>
      <xdr:rowOff>0</xdr:rowOff>
    </xdr:from>
    <xdr:ext cx="218440" cy="3322"/>
    <xdr:pic>
      <xdr:nvPicPr>
        <xdr:cNvPr id="132" name="Рисунок 131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4813875"/>
          <a:ext cx="218440" cy="3322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138</xdr:row>
      <xdr:rowOff>0</xdr:rowOff>
    </xdr:from>
    <xdr:ext cx="218440" cy="3322"/>
    <xdr:pic>
      <xdr:nvPicPr>
        <xdr:cNvPr id="133" name="Рисунок 132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4813875"/>
          <a:ext cx="218440" cy="3322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138</xdr:row>
      <xdr:rowOff>0</xdr:rowOff>
    </xdr:from>
    <xdr:ext cx="218440" cy="3322"/>
    <xdr:pic>
      <xdr:nvPicPr>
        <xdr:cNvPr id="134" name="Рисунок 133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4813875"/>
          <a:ext cx="218440" cy="3322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138</xdr:row>
      <xdr:rowOff>0</xdr:rowOff>
    </xdr:from>
    <xdr:ext cx="218440" cy="3322"/>
    <xdr:pic>
      <xdr:nvPicPr>
        <xdr:cNvPr id="135" name="Рисунок 134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4813875"/>
          <a:ext cx="218440" cy="3322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138</xdr:row>
      <xdr:rowOff>0</xdr:rowOff>
    </xdr:from>
    <xdr:ext cx="218440" cy="3322"/>
    <xdr:pic>
      <xdr:nvPicPr>
        <xdr:cNvPr id="136" name="Рисунок 135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4813875"/>
          <a:ext cx="218440" cy="3322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138</xdr:row>
      <xdr:rowOff>0</xdr:rowOff>
    </xdr:from>
    <xdr:ext cx="218440" cy="3322"/>
    <xdr:pic>
      <xdr:nvPicPr>
        <xdr:cNvPr id="137" name="Рисунок 136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4813875"/>
          <a:ext cx="218440" cy="3322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138</xdr:row>
      <xdr:rowOff>0</xdr:rowOff>
    </xdr:from>
    <xdr:ext cx="218440" cy="3322"/>
    <xdr:pic>
      <xdr:nvPicPr>
        <xdr:cNvPr id="138" name="Рисунок 137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4813875"/>
          <a:ext cx="218440" cy="3322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138</xdr:row>
      <xdr:rowOff>0</xdr:rowOff>
    </xdr:from>
    <xdr:ext cx="218440" cy="3322"/>
    <xdr:pic>
      <xdr:nvPicPr>
        <xdr:cNvPr id="139" name="Рисунок 138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4813875"/>
          <a:ext cx="218440" cy="3322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138</xdr:row>
      <xdr:rowOff>0</xdr:rowOff>
    </xdr:from>
    <xdr:ext cx="218440" cy="3322"/>
    <xdr:pic>
      <xdr:nvPicPr>
        <xdr:cNvPr id="140" name="Рисунок 139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4813875"/>
          <a:ext cx="218440" cy="3322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138</xdr:row>
      <xdr:rowOff>0</xdr:rowOff>
    </xdr:from>
    <xdr:ext cx="218440" cy="3322"/>
    <xdr:pic>
      <xdr:nvPicPr>
        <xdr:cNvPr id="141" name="Рисунок 140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4813875"/>
          <a:ext cx="218440" cy="3322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138</xdr:row>
      <xdr:rowOff>0</xdr:rowOff>
    </xdr:from>
    <xdr:ext cx="218440" cy="3322"/>
    <xdr:pic>
      <xdr:nvPicPr>
        <xdr:cNvPr id="142" name="Рисунок 141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4813875"/>
          <a:ext cx="218440" cy="3322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138</xdr:row>
      <xdr:rowOff>0</xdr:rowOff>
    </xdr:from>
    <xdr:ext cx="218440" cy="3322"/>
    <xdr:pic>
      <xdr:nvPicPr>
        <xdr:cNvPr id="143" name="Рисунок 142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4813875"/>
          <a:ext cx="218440" cy="3322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138</xdr:row>
      <xdr:rowOff>0</xdr:rowOff>
    </xdr:from>
    <xdr:ext cx="218440" cy="3322"/>
    <xdr:pic>
      <xdr:nvPicPr>
        <xdr:cNvPr id="144" name="Рисунок 143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4813875"/>
          <a:ext cx="218440" cy="3322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138</xdr:row>
      <xdr:rowOff>0</xdr:rowOff>
    </xdr:from>
    <xdr:ext cx="218440" cy="3322"/>
    <xdr:pic>
      <xdr:nvPicPr>
        <xdr:cNvPr id="145" name="Рисунок 144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4813875"/>
          <a:ext cx="218440" cy="3322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138</xdr:row>
      <xdr:rowOff>0</xdr:rowOff>
    </xdr:from>
    <xdr:ext cx="218440" cy="3322"/>
    <xdr:pic>
      <xdr:nvPicPr>
        <xdr:cNvPr id="146" name="Рисунок 145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4813875"/>
          <a:ext cx="218440" cy="3322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138</xdr:row>
      <xdr:rowOff>0</xdr:rowOff>
    </xdr:from>
    <xdr:ext cx="218440" cy="3322"/>
    <xdr:pic>
      <xdr:nvPicPr>
        <xdr:cNvPr id="147" name="Рисунок 146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4813875"/>
          <a:ext cx="218440" cy="3322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138</xdr:row>
      <xdr:rowOff>0</xdr:rowOff>
    </xdr:from>
    <xdr:ext cx="218440" cy="3322"/>
    <xdr:pic>
      <xdr:nvPicPr>
        <xdr:cNvPr id="148" name="Рисунок 147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4813875"/>
          <a:ext cx="218440" cy="3322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138</xdr:row>
      <xdr:rowOff>0</xdr:rowOff>
    </xdr:from>
    <xdr:ext cx="218440" cy="3322"/>
    <xdr:pic>
      <xdr:nvPicPr>
        <xdr:cNvPr id="149" name="Рисунок 148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34813875"/>
          <a:ext cx="218440" cy="3322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171</xdr:row>
      <xdr:rowOff>0</xdr:rowOff>
    </xdr:from>
    <xdr:ext cx="218440" cy="3322"/>
    <xdr:pic>
      <xdr:nvPicPr>
        <xdr:cNvPr id="150" name="Рисунок 149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43081574"/>
          <a:ext cx="218440" cy="3322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171</xdr:row>
      <xdr:rowOff>0</xdr:rowOff>
    </xdr:from>
    <xdr:ext cx="218440" cy="3322"/>
    <xdr:pic>
      <xdr:nvPicPr>
        <xdr:cNvPr id="151" name="Рисунок 150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43081574"/>
          <a:ext cx="218440" cy="3322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170</xdr:row>
      <xdr:rowOff>419100</xdr:rowOff>
    </xdr:from>
    <xdr:ext cx="218440" cy="3322"/>
    <xdr:pic>
      <xdr:nvPicPr>
        <xdr:cNvPr id="152" name="Рисунок 151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43081574"/>
          <a:ext cx="218440" cy="3322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171</xdr:row>
      <xdr:rowOff>0</xdr:rowOff>
    </xdr:from>
    <xdr:ext cx="218440" cy="3322"/>
    <xdr:pic>
      <xdr:nvPicPr>
        <xdr:cNvPr id="153" name="Рисунок 152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43081574"/>
          <a:ext cx="218440" cy="3322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170</xdr:row>
      <xdr:rowOff>419100</xdr:rowOff>
    </xdr:from>
    <xdr:ext cx="218440" cy="3322"/>
    <xdr:pic>
      <xdr:nvPicPr>
        <xdr:cNvPr id="154" name="Рисунок 153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43081574"/>
          <a:ext cx="218440" cy="3322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171</xdr:row>
      <xdr:rowOff>0</xdr:rowOff>
    </xdr:from>
    <xdr:ext cx="218440" cy="3322"/>
    <xdr:pic>
      <xdr:nvPicPr>
        <xdr:cNvPr id="155" name="Рисунок 154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43081574"/>
          <a:ext cx="218440" cy="3322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171</xdr:row>
      <xdr:rowOff>0</xdr:rowOff>
    </xdr:from>
    <xdr:ext cx="218440" cy="3322"/>
    <xdr:pic>
      <xdr:nvPicPr>
        <xdr:cNvPr id="156" name="Рисунок 155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43081574"/>
          <a:ext cx="218440" cy="3322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170</xdr:row>
      <xdr:rowOff>419100</xdr:rowOff>
    </xdr:from>
    <xdr:ext cx="218440" cy="3322"/>
    <xdr:pic>
      <xdr:nvPicPr>
        <xdr:cNvPr id="157" name="Рисунок 156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43081574"/>
          <a:ext cx="218440" cy="3322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171</xdr:row>
      <xdr:rowOff>0</xdr:rowOff>
    </xdr:from>
    <xdr:ext cx="218440" cy="3322"/>
    <xdr:pic>
      <xdr:nvPicPr>
        <xdr:cNvPr id="158" name="Рисунок 157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43081574"/>
          <a:ext cx="218440" cy="3322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171</xdr:row>
      <xdr:rowOff>0</xdr:rowOff>
    </xdr:from>
    <xdr:ext cx="218440" cy="3322"/>
    <xdr:pic>
      <xdr:nvPicPr>
        <xdr:cNvPr id="159" name="Рисунок 158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43081574"/>
          <a:ext cx="218440" cy="3322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171</xdr:row>
      <xdr:rowOff>0</xdr:rowOff>
    </xdr:from>
    <xdr:ext cx="218440" cy="3322"/>
    <xdr:pic>
      <xdr:nvPicPr>
        <xdr:cNvPr id="160" name="Рисунок 159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43081574"/>
          <a:ext cx="218440" cy="3322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171</xdr:row>
      <xdr:rowOff>0</xdr:rowOff>
    </xdr:from>
    <xdr:ext cx="218440" cy="3322"/>
    <xdr:pic>
      <xdr:nvPicPr>
        <xdr:cNvPr id="161" name="Рисунок 160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43081574"/>
          <a:ext cx="218440" cy="3322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171</xdr:row>
      <xdr:rowOff>0</xdr:rowOff>
    </xdr:from>
    <xdr:ext cx="218440" cy="3322"/>
    <xdr:pic>
      <xdr:nvPicPr>
        <xdr:cNvPr id="162" name="Рисунок 161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43081574"/>
          <a:ext cx="218440" cy="3322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171</xdr:row>
      <xdr:rowOff>0</xdr:rowOff>
    </xdr:from>
    <xdr:ext cx="218440" cy="3322"/>
    <xdr:pic>
      <xdr:nvPicPr>
        <xdr:cNvPr id="163" name="Рисунок 162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43081574"/>
          <a:ext cx="218440" cy="3322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171</xdr:row>
      <xdr:rowOff>0</xdr:rowOff>
    </xdr:from>
    <xdr:ext cx="218440" cy="3322"/>
    <xdr:pic>
      <xdr:nvPicPr>
        <xdr:cNvPr id="164" name="Рисунок 163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43081574"/>
          <a:ext cx="218440" cy="3322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171</xdr:row>
      <xdr:rowOff>0</xdr:rowOff>
    </xdr:from>
    <xdr:ext cx="218440" cy="3322"/>
    <xdr:pic>
      <xdr:nvPicPr>
        <xdr:cNvPr id="165" name="Рисунок 164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43081574"/>
          <a:ext cx="218440" cy="3322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171</xdr:row>
      <xdr:rowOff>0</xdr:rowOff>
    </xdr:from>
    <xdr:ext cx="218440" cy="3322"/>
    <xdr:pic>
      <xdr:nvPicPr>
        <xdr:cNvPr id="166" name="Рисунок 165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43081574"/>
          <a:ext cx="218440" cy="3322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171</xdr:row>
      <xdr:rowOff>0</xdr:rowOff>
    </xdr:from>
    <xdr:ext cx="218440" cy="3322"/>
    <xdr:pic>
      <xdr:nvPicPr>
        <xdr:cNvPr id="167" name="Рисунок 166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43081574"/>
          <a:ext cx="218440" cy="3322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170</xdr:row>
      <xdr:rowOff>419100</xdr:rowOff>
    </xdr:from>
    <xdr:ext cx="218440" cy="3322"/>
    <xdr:pic>
      <xdr:nvPicPr>
        <xdr:cNvPr id="168" name="Рисунок 167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43081574"/>
          <a:ext cx="218440" cy="3322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171</xdr:row>
      <xdr:rowOff>0</xdr:rowOff>
    </xdr:from>
    <xdr:ext cx="218440" cy="3322"/>
    <xdr:pic>
      <xdr:nvPicPr>
        <xdr:cNvPr id="169" name="Рисунок 168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43081574"/>
          <a:ext cx="218440" cy="3322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171</xdr:row>
      <xdr:rowOff>0</xdr:rowOff>
    </xdr:from>
    <xdr:ext cx="218440" cy="3322"/>
    <xdr:pic>
      <xdr:nvPicPr>
        <xdr:cNvPr id="170" name="Рисунок 169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43081574"/>
          <a:ext cx="218440" cy="3322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171</xdr:row>
      <xdr:rowOff>0</xdr:rowOff>
    </xdr:from>
    <xdr:ext cx="218440" cy="3322"/>
    <xdr:pic>
      <xdr:nvPicPr>
        <xdr:cNvPr id="171" name="Рисунок 170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43081574"/>
          <a:ext cx="218440" cy="3322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171</xdr:row>
      <xdr:rowOff>0</xdr:rowOff>
    </xdr:from>
    <xdr:ext cx="218440" cy="3322"/>
    <xdr:pic>
      <xdr:nvPicPr>
        <xdr:cNvPr id="172" name="Рисунок 171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43081574"/>
          <a:ext cx="218440" cy="3322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171</xdr:row>
      <xdr:rowOff>0</xdr:rowOff>
    </xdr:from>
    <xdr:ext cx="218440" cy="3322"/>
    <xdr:pic>
      <xdr:nvPicPr>
        <xdr:cNvPr id="173" name="Рисунок 172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43081574"/>
          <a:ext cx="218440" cy="3322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171</xdr:row>
      <xdr:rowOff>0</xdr:rowOff>
    </xdr:from>
    <xdr:ext cx="218440" cy="3322"/>
    <xdr:pic>
      <xdr:nvPicPr>
        <xdr:cNvPr id="174" name="Рисунок 173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43081574"/>
          <a:ext cx="218440" cy="3322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171</xdr:row>
      <xdr:rowOff>0</xdr:rowOff>
    </xdr:from>
    <xdr:ext cx="218440" cy="3322"/>
    <xdr:pic>
      <xdr:nvPicPr>
        <xdr:cNvPr id="175" name="Рисунок 174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43081574"/>
          <a:ext cx="218440" cy="3322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171</xdr:row>
      <xdr:rowOff>0</xdr:rowOff>
    </xdr:from>
    <xdr:ext cx="218440" cy="3322"/>
    <xdr:pic>
      <xdr:nvPicPr>
        <xdr:cNvPr id="176" name="Рисунок 175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43081574"/>
          <a:ext cx="218440" cy="3322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171</xdr:row>
      <xdr:rowOff>0</xdr:rowOff>
    </xdr:from>
    <xdr:ext cx="218440" cy="3322"/>
    <xdr:pic>
      <xdr:nvPicPr>
        <xdr:cNvPr id="177" name="Рисунок 176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43081574"/>
          <a:ext cx="218440" cy="3322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171</xdr:row>
      <xdr:rowOff>0</xdr:rowOff>
    </xdr:from>
    <xdr:ext cx="218440" cy="3322"/>
    <xdr:pic>
      <xdr:nvPicPr>
        <xdr:cNvPr id="178" name="Рисунок 177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43081574"/>
          <a:ext cx="218440" cy="3322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171</xdr:row>
      <xdr:rowOff>0</xdr:rowOff>
    </xdr:from>
    <xdr:ext cx="218440" cy="3322"/>
    <xdr:pic>
      <xdr:nvPicPr>
        <xdr:cNvPr id="179" name="Рисунок 178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43081574"/>
          <a:ext cx="218440" cy="3322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171</xdr:row>
      <xdr:rowOff>0</xdr:rowOff>
    </xdr:from>
    <xdr:ext cx="218440" cy="3322"/>
    <xdr:pic>
      <xdr:nvPicPr>
        <xdr:cNvPr id="180" name="Рисунок 179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43081574"/>
          <a:ext cx="218440" cy="3322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171</xdr:row>
      <xdr:rowOff>0</xdr:rowOff>
    </xdr:from>
    <xdr:ext cx="218440" cy="3322"/>
    <xdr:pic>
      <xdr:nvPicPr>
        <xdr:cNvPr id="181" name="Рисунок 180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43081574"/>
          <a:ext cx="218440" cy="3322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171</xdr:row>
      <xdr:rowOff>0</xdr:rowOff>
    </xdr:from>
    <xdr:ext cx="218440" cy="3322"/>
    <xdr:pic>
      <xdr:nvPicPr>
        <xdr:cNvPr id="182" name="Рисунок 181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43081574"/>
          <a:ext cx="218440" cy="3322"/>
        </a:xfrm>
        <a:prstGeom prst="rect">
          <a:avLst/>
        </a:prstGeom>
      </xdr:spPr>
    </xdr:pic>
    <xdr:clientData/>
  </xdr:oneCellAnchor>
  <xdr:oneCellAnchor>
    <xdr:from>
      <xdr:col>0</xdr:col>
      <xdr:colOff>0</xdr:colOff>
      <xdr:row>171</xdr:row>
      <xdr:rowOff>0</xdr:rowOff>
    </xdr:from>
    <xdr:ext cx="218440" cy="3322"/>
    <xdr:pic>
      <xdr:nvPicPr>
        <xdr:cNvPr id="183" name="Рисунок 182" descr="22.jpg"/>
        <xdr:cNvPicPr/>
      </xdr:nvPicPr>
      <xdr:blipFill>
        <a:blip r:embed="rId1"/>
        <a:srcRect l="63993" t="16516" r="18176" b="51850"/>
        <a:stretch/>
      </xdr:blipFill>
      <xdr:spPr bwMode="auto">
        <a:xfrm>
          <a:off x="0" y="43081574"/>
          <a:ext cx="218440" cy="3322"/>
        </a:xfrm>
        <a:prstGeom prst="rect">
          <a:avLst/>
        </a:prstGeom>
      </xdr:spPr>
    </xdr:pic>
    <xdr:clientData/>
  </xdr:oneCellAnchor>
</xdr:wsDr>
</file>

<file path=xl/drawings/drawing10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m="http://schemas.openxmlformats.org/officeDocument/2006/math" xmlns:w="http://schemas.openxmlformats.org/wordprocessingml/2006/main">
  <xdr:twoCellAnchor editAs="oneCell">
    <xdr:from>
      <xdr:col>1</xdr:col>
      <xdr:colOff>55358</xdr:colOff>
      <xdr:row>68</xdr:row>
      <xdr:rowOff>127814</xdr:rowOff>
    </xdr:from>
    <xdr:to>
      <xdr:col>1</xdr:col>
      <xdr:colOff>958994</xdr:colOff>
      <xdr:row>69</xdr:row>
      <xdr:rowOff>211668</xdr:rowOff>
    </xdr:to>
    <xdr:pic>
      <xdr:nvPicPr>
        <xdr:cNvPr id="2" name="Рисунок 1" descr="ELLE матовый хром.jpg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350633" y="19577864"/>
          <a:ext cx="922686" cy="426753"/>
        </a:xfrm>
        <a:prstGeom prst="rect">
          <a:avLst/>
        </a:prstGeom>
      </xdr:spPr>
    </xdr:pic>
    <xdr:clientData/>
  </xdr:twoCellAnchor>
  <xdr:twoCellAnchor editAs="oneCell">
    <xdr:from>
      <xdr:col>1</xdr:col>
      <xdr:colOff>234463</xdr:colOff>
      <xdr:row>216</xdr:row>
      <xdr:rowOff>175846</xdr:rowOff>
    </xdr:from>
    <xdr:to>
      <xdr:col>1</xdr:col>
      <xdr:colOff>742260</xdr:colOff>
      <xdr:row>219</xdr:row>
      <xdr:rowOff>58979</xdr:rowOff>
    </xdr:to>
    <xdr:pic>
      <xdr:nvPicPr>
        <xdr:cNvPr id="3" name="Рисунок 2" descr="ПС мат.хром.jpg"/>
        <xdr:cNvPicPr>
          <a:picLocks noChangeAspect="1"/>
        </xdr:cNvPicPr>
      </xdr:nvPicPr>
      <xdr:blipFill>
        <a:blip r:embed="rId2"/>
        <a:srcRect l="24436" t="-398" r="21513" b="22974"/>
        <a:stretch/>
      </xdr:blipFill>
      <xdr:spPr bwMode="auto">
        <a:xfrm>
          <a:off x="529738" y="58411696"/>
          <a:ext cx="526847" cy="888022"/>
        </a:xfrm>
        <a:prstGeom prst="rect">
          <a:avLst/>
        </a:prstGeom>
      </xdr:spPr>
    </xdr:pic>
    <xdr:clientData/>
  </xdr:twoCellAnchor>
  <xdr:twoCellAnchor editAs="twoCell">
    <xdr:from>
      <xdr:col>1</xdr:col>
      <xdr:colOff>46038</xdr:colOff>
      <xdr:row>104</xdr:row>
      <xdr:rowOff>173037</xdr:rowOff>
    </xdr:from>
    <xdr:to>
      <xdr:col>1</xdr:col>
      <xdr:colOff>1028700</xdr:colOff>
      <xdr:row>106</xdr:row>
      <xdr:rowOff>157163</xdr:rowOff>
    </xdr:to>
    <xdr:pic>
      <xdr:nvPicPr>
        <xdr:cNvPr id="5" name="Picture 168"/>
        <xdr:cNvPicPr>
          <a:picLocks noChangeAspect="1" noChangeArrowheads="1"/>
        </xdr:cNvPicPr>
      </xdr:nvPicPr>
      <xdr:blipFill>
        <a:blip r:embed="rId3"/>
        <a:stretch/>
      </xdr:blipFill>
      <xdr:spPr bwMode="auto">
        <a:xfrm>
          <a:off x="341313" y="29071887"/>
          <a:ext cx="982662" cy="40322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twoCell">
    <xdr:from>
      <xdr:col>1</xdr:col>
      <xdr:colOff>262856</xdr:colOff>
      <xdr:row>119</xdr:row>
      <xdr:rowOff>141374</xdr:rowOff>
    </xdr:from>
    <xdr:to>
      <xdr:col>1</xdr:col>
      <xdr:colOff>704849</xdr:colOff>
      <xdr:row>121</xdr:row>
      <xdr:rowOff>180975</xdr:rowOff>
    </xdr:to>
    <xdr:pic>
      <xdr:nvPicPr>
        <xdr:cNvPr id="6" name="Picture 248"/>
        <xdr:cNvPicPr>
          <a:picLocks noChangeAspect="1" noChangeArrowheads="1"/>
        </xdr:cNvPicPr>
      </xdr:nvPicPr>
      <xdr:blipFill>
        <a:blip r:embed="rId4"/>
        <a:stretch/>
      </xdr:blipFill>
      <xdr:spPr bwMode="auto">
        <a:xfrm>
          <a:off x="558131" y="32183474"/>
          <a:ext cx="441994" cy="45870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twoCell">
    <xdr:from>
      <xdr:col>1</xdr:col>
      <xdr:colOff>93663</xdr:colOff>
      <xdr:row>123</xdr:row>
      <xdr:rowOff>84666</xdr:rowOff>
    </xdr:from>
    <xdr:to>
      <xdr:col>1</xdr:col>
      <xdr:colOff>987689</xdr:colOff>
      <xdr:row>124</xdr:row>
      <xdr:rowOff>324910</xdr:rowOff>
    </xdr:to>
    <xdr:pic>
      <xdr:nvPicPr>
        <xdr:cNvPr id="7" name="Picture 139" descr="485-1-38-1976347888"/>
        <xdr:cNvPicPr>
          <a:picLocks noChangeAspect="1" noChangeArrowheads="1"/>
        </xdr:cNvPicPr>
      </xdr:nvPicPr>
      <xdr:blipFill>
        <a:blip r:embed="rId5"/>
        <a:stretch/>
      </xdr:blipFill>
      <xdr:spPr bwMode="auto">
        <a:xfrm>
          <a:off x="388938" y="32964967"/>
          <a:ext cx="894026" cy="44979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100541</xdr:colOff>
      <xdr:row>125</xdr:row>
      <xdr:rowOff>82021</xdr:rowOff>
    </xdr:from>
    <xdr:to>
      <xdr:col>1</xdr:col>
      <xdr:colOff>553677</xdr:colOff>
      <xdr:row>127</xdr:row>
      <xdr:rowOff>6197</xdr:rowOff>
    </xdr:to>
    <xdr:pic>
      <xdr:nvPicPr>
        <xdr:cNvPr id="8" name="Рисунок 7" descr="138_big.jpg"/>
        <xdr:cNvPicPr>
          <a:picLocks noChangeAspect="1"/>
        </xdr:cNvPicPr>
      </xdr:nvPicPr>
      <xdr:blipFill>
        <a:blip r:embed="rId6"/>
        <a:srcRect l="25555" t="25873" r="21429" b="24444"/>
        <a:stretch/>
      </xdr:blipFill>
      <xdr:spPr bwMode="auto">
        <a:xfrm>
          <a:off x="395816" y="33581447"/>
          <a:ext cx="453136" cy="417093"/>
        </a:xfrm>
        <a:prstGeom prst="rect">
          <a:avLst/>
        </a:prstGeom>
      </xdr:spPr>
    </xdr:pic>
    <xdr:clientData/>
  </xdr:twoCellAnchor>
  <xdr:twoCellAnchor editAs="oneCell">
    <xdr:from>
      <xdr:col>1</xdr:col>
      <xdr:colOff>443442</xdr:colOff>
      <xdr:row>126</xdr:row>
      <xdr:rowOff>116946</xdr:rowOff>
    </xdr:from>
    <xdr:to>
      <xdr:col>1</xdr:col>
      <xdr:colOff>912283</xdr:colOff>
      <xdr:row>127</xdr:row>
      <xdr:rowOff>262169</xdr:rowOff>
    </xdr:to>
    <xdr:pic>
      <xdr:nvPicPr>
        <xdr:cNvPr id="9" name="Рисунок 8" descr="CL S.CHROME.jpg"/>
        <xdr:cNvPicPr>
          <a:picLocks noChangeAspect="1"/>
        </xdr:cNvPicPr>
      </xdr:nvPicPr>
      <xdr:blipFill>
        <a:blip r:embed="rId7"/>
        <a:srcRect l="28254" t="36825" r="28730" b="30158"/>
        <a:stretch/>
      </xdr:blipFill>
      <xdr:spPr bwMode="auto">
        <a:xfrm>
          <a:off x="738717" y="33825921"/>
          <a:ext cx="487891" cy="371440"/>
        </a:xfrm>
        <a:prstGeom prst="rect">
          <a:avLst/>
        </a:prstGeom>
      </xdr:spPr>
    </xdr:pic>
    <xdr:clientData/>
  </xdr:twoCellAnchor>
  <xdr:twoCellAnchor editAs="oneCell">
    <xdr:from>
      <xdr:col>1</xdr:col>
      <xdr:colOff>206375</xdr:colOff>
      <xdr:row>186</xdr:row>
      <xdr:rowOff>63500</xdr:rowOff>
    </xdr:from>
    <xdr:to>
      <xdr:col>1</xdr:col>
      <xdr:colOff>635000</xdr:colOff>
      <xdr:row>187</xdr:row>
      <xdr:rowOff>165101</xdr:rowOff>
    </xdr:to>
    <xdr:pic>
      <xdr:nvPicPr>
        <xdr:cNvPr id="10" name="Рисунок 22"/>
        <xdr:cNvPicPr>
          <a:picLocks noChangeAspect="1"/>
        </xdr:cNvPicPr>
      </xdr:nvPicPr>
      <xdr:blipFill>
        <a:blip r:embed="rId8"/>
        <a:stretch/>
      </xdr:blipFill>
      <xdr:spPr bwMode="auto">
        <a:xfrm>
          <a:off x="501650" y="47545625"/>
          <a:ext cx="447675" cy="3587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212725</xdr:colOff>
      <xdr:row>189</xdr:row>
      <xdr:rowOff>130175</xdr:rowOff>
    </xdr:from>
    <xdr:to>
      <xdr:col>1</xdr:col>
      <xdr:colOff>593725</xdr:colOff>
      <xdr:row>190</xdr:row>
      <xdr:rowOff>155573</xdr:rowOff>
    </xdr:to>
    <xdr:pic>
      <xdr:nvPicPr>
        <xdr:cNvPr id="11" name="Рисунок 25"/>
        <xdr:cNvPicPr>
          <a:picLocks noChangeAspect="1"/>
        </xdr:cNvPicPr>
      </xdr:nvPicPr>
      <xdr:blipFill>
        <a:blip r:embed="rId9"/>
        <a:stretch/>
      </xdr:blipFill>
      <xdr:spPr bwMode="auto">
        <a:xfrm>
          <a:off x="508000" y="48383825"/>
          <a:ext cx="381000" cy="2825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39688</xdr:colOff>
      <xdr:row>182</xdr:row>
      <xdr:rowOff>214312</xdr:rowOff>
    </xdr:from>
    <xdr:to>
      <xdr:col>1</xdr:col>
      <xdr:colOff>797521</xdr:colOff>
      <xdr:row>183</xdr:row>
      <xdr:rowOff>98424</xdr:rowOff>
    </xdr:to>
    <xdr:pic>
      <xdr:nvPicPr>
        <xdr:cNvPr id="12" name="Рисунок 19"/>
        <xdr:cNvPicPr>
          <a:picLocks noChangeAspect="1"/>
        </xdr:cNvPicPr>
      </xdr:nvPicPr>
      <xdr:blipFill>
        <a:blip r:embed="rId10"/>
        <a:stretch/>
      </xdr:blipFill>
      <xdr:spPr bwMode="auto">
        <a:xfrm>
          <a:off x="334963" y="46286738"/>
          <a:ext cx="776883" cy="28416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39686</xdr:colOff>
      <xdr:row>175</xdr:row>
      <xdr:rowOff>365494</xdr:rowOff>
    </xdr:from>
    <xdr:to>
      <xdr:col>1</xdr:col>
      <xdr:colOff>790575</xdr:colOff>
      <xdr:row>176</xdr:row>
      <xdr:rowOff>227807</xdr:rowOff>
    </xdr:to>
    <xdr:pic>
      <xdr:nvPicPr>
        <xdr:cNvPr id="13" name="Рисунок 4"/>
        <xdr:cNvPicPr>
          <a:picLocks noChangeAspect="1"/>
        </xdr:cNvPicPr>
      </xdr:nvPicPr>
      <xdr:blipFill>
        <a:blip r:embed="rId11"/>
        <a:stretch/>
      </xdr:blipFill>
      <xdr:spPr bwMode="auto">
        <a:xfrm>
          <a:off x="334962" y="44590069"/>
          <a:ext cx="769938" cy="2647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23814</xdr:colOff>
      <xdr:row>179</xdr:row>
      <xdr:rowOff>25400</xdr:rowOff>
    </xdr:from>
    <xdr:to>
      <xdr:col>1</xdr:col>
      <xdr:colOff>774702</xdr:colOff>
      <xdr:row>180</xdr:row>
      <xdr:rowOff>604</xdr:rowOff>
    </xdr:to>
    <xdr:pic>
      <xdr:nvPicPr>
        <xdr:cNvPr id="14" name="Рисунок 2"/>
        <xdr:cNvPicPr>
          <a:picLocks noChangeAspect="1"/>
        </xdr:cNvPicPr>
      </xdr:nvPicPr>
      <xdr:blipFill>
        <a:blip r:embed="rId12"/>
        <a:stretch/>
      </xdr:blipFill>
      <xdr:spPr bwMode="auto">
        <a:xfrm>
          <a:off x="319089" y="45354875"/>
          <a:ext cx="769938" cy="27524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twoCell">
    <xdr:from>
      <xdr:col>1</xdr:col>
      <xdr:colOff>70118</xdr:colOff>
      <xdr:row>234</xdr:row>
      <xdr:rowOff>66675</xdr:rowOff>
    </xdr:from>
    <xdr:to>
      <xdr:col>1</xdr:col>
      <xdr:colOff>825501</xdr:colOff>
      <xdr:row>239</xdr:row>
      <xdr:rowOff>128586</xdr:rowOff>
    </xdr:to>
    <xdr:pic>
      <xdr:nvPicPr>
        <xdr:cNvPr id="17" name="Immagine 31" descr="K2760 disegno tecnico quote cerniera.jpg"/>
        <xdr:cNvPicPr>
          <a:picLocks noChangeAspect="1"/>
        </xdr:cNvPicPr>
      </xdr:nvPicPr>
      <xdr:blipFill>
        <a:blip r:embed="rId13"/>
        <a:stretch/>
      </xdr:blipFill>
      <xdr:spPr bwMode="auto">
        <a:xfrm>
          <a:off x="365393" y="62569725"/>
          <a:ext cx="755384" cy="101441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28575</xdr:colOff>
      <xdr:row>224</xdr:row>
      <xdr:rowOff>49211</xdr:rowOff>
    </xdr:from>
    <xdr:to>
      <xdr:col>1</xdr:col>
      <xdr:colOff>820809</xdr:colOff>
      <xdr:row>229</xdr:row>
      <xdr:rowOff>73023</xdr:rowOff>
    </xdr:to>
    <xdr:pic>
      <xdr:nvPicPr>
        <xdr:cNvPr id="18" name="Рисунок 6"/>
        <xdr:cNvPicPr>
          <a:picLocks noChangeAspect="1"/>
        </xdr:cNvPicPr>
      </xdr:nvPicPr>
      <xdr:blipFill>
        <a:blip r:embed="rId14"/>
        <a:srcRect l="0" t="0" r="66270" b="0"/>
        <a:stretch/>
      </xdr:blipFill>
      <xdr:spPr bwMode="auto">
        <a:xfrm>
          <a:off x="323850" y="60628211"/>
          <a:ext cx="811285" cy="9715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twoCell">
    <xdr:from>
      <xdr:col>1</xdr:col>
      <xdr:colOff>323851</xdr:colOff>
      <xdr:row>193</xdr:row>
      <xdr:rowOff>74614</xdr:rowOff>
    </xdr:from>
    <xdr:to>
      <xdr:col>1</xdr:col>
      <xdr:colOff>780013</xdr:colOff>
      <xdr:row>195</xdr:row>
      <xdr:rowOff>355649</xdr:rowOff>
    </xdr:to>
    <xdr:pic>
      <xdr:nvPicPr>
        <xdr:cNvPr id="19" name="Рисунок 13"/>
        <xdr:cNvPicPr>
          <a:picLocks noChangeAspect="1"/>
        </xdr:cNvPicPr>
      </xdr:nvPicPr>
      <xdr:blipFill>
        <a:blip r:embed="rId15"/>
        <a:stretch/>
      </xdr:blipFill>
      <xdr:spPr bwMode="auto">
        <a:xfrm>
          <a:off x="619126" y="49309339"/>
          <a:ext cx="456162" cy="11192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twoCell">
    <xdr:from>
      <xdr:col>1</xdr:col>
      <xdr:colOff>295276</xdr:colOff>
      <xdr:row>199</xdr:row>
      <xdr:rowOff>68259</xdr:rowOff>
    </xdr:from>
    <xdr:to>
      <xdr:col>1</xdr:col>
      <xdr:colOff>769937</xdr:colOff>
      <xdr:row>201</xdr:row>
      <xdr:rowOff>331407</xdr:rowOff>
    </xdr:to>
    <xdr:pic>
      <xdr:nvPicPr>
        <xdr:cNvPr id="20" name="Рисунок 11"/>
        <xdr:cNvPicPr>
          <a:picLocks noChangeAspect="1"/>
        </xdr:cNvPicPr>
      </xdr:nvPicPr>
      <xdr:blipFill>
        <a:blip r:embed="rId16"/>
        <a:stretch/>
      </xdr:blipFill>
      <xdr:spPr bwMode="auto">
        <a:xfrm>
          <a:off x="590551" y="51817585"/>
          <a:ext cx="474662" cy="110134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twoCell">
    <xdr:from>
      <xdr:col>1</xdr:col>
      <xdr:colOff>285750</xdr:colOff>
      <xdr:row>196</xdr:row>
      <xdr:rowOff>87314</xdr:rowOff>
    </xdr:from>
    <xdr:to>
      <xdr:col>1</xdr:col>
      <xdr:colOff>776496</xdr:colOff>
      <xdr:row>198</xdr:row>
      <xdr:rowOff>336599</xdr:rowOff>
    </xdr:to>
    <xdr:pic>
      <xdr:nvPicPr>
        <xdr:cNvPr id="21" name="Рисунок 12"/>
        <xdr:cNvPicPr>
          <a:picLocks noChangeAspect="1"/>
        </xdr:cNvPicPr>
      </xdr:nvPicPr>
      <xdr:blipFill>
        <a:blip r:embed="rId17"/>
        <a:stretch/>
      </xdr:blipFill>
      <xdr:spPr bwMode="auto">
        <a:xfrm>
          <a:off x="581025" y="50579339"/>
          <a:ext cx="490747" cy="108748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222249</xdr:colOff>
      <xdr:row>209</xdr:row>
      <xdr:rowOff>168401</xdr:rowOff>
    </xdr:from>
    <xdr:to>
      <xdr:col>1</xdr:col>
      <xdr:colOff>733424</xdr:colOff>
      <xdr:row>211</xdr:row>
      <xdr:rowOff>274682</xdr:rowOff>
    </xdr:to>
    <xdr:pic>
      <xdr:nvPicPr>
        <xdr:cNvPr id="22" name="Рисунок 5"/>
        <xdr:cNvPicPr>
          <a:picLocks noChangeAspect="1"/>
        </xdr:cNvPicPr>
      </xdr:nvPicPr>
      <xdr:blipFill>
        <a:blip r:embed="rId18"/>
        <a:stretch/>
      </xdr:blipFill>
      <xdr:spPr bwMode="auto">
        <a:xfrm>
          <a:off x="517524" y="55927751"/>
          <a:ext cx="530225" cy="94448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225425</xdr:colOff>
      <xdr:row>203</xdr:row>
      <xdr:rowOff>142730</xdr:rowOff>
    </xdr:from>
    <xdr:to>
      <xdr:col>1</xdr:col>
      <xdr:colOff>781326</xdr:colOff>
      <xdr:row>205</xdr:row>
      <xdr:rowOff>263858</xdr:rowOff>
    </xdr:to>
    <xdr:pic>
      <xdr:nvPicPr>
        <xdr:cNvPr id="23" name="Рисунок 6"/>
        <xdr:cNvPicPr>
          <a:picLocks noChangeAspect="1"/>
        </xdr:cNvPicPr>
      </xdr:nvPicPr>
      <xdr:blipFill>
        <a:blip r:embed="rId19"/>
        <a:stretch/>
      </xdr:blipFill>
      <xdr:spPr bwMode="auto">
        <a:xfrm>
          <a:off x="520700" y="53387480"/>
          <a:ext cx="574951" cy="95932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246062</xdr:colOff>
      <xdr:row>206</xdr:row>
      <xdr:rowOff>185401</xdr:rowOff>
    </xdr:from>
    <xdr:to>
      <xdr:col>1</xdr:col>
      <xdr:colOff>742950</xdr:colOff>
      <xdr:row>208</xdr:row>
      <xdr:rowOff>356391</xdr:rowOff>
    </xdr:to>
    <xdr:pic>
      <xdr:nvPicPr>
        <xdr:cNvPr id="24" name="Рисунок 7"/>
        <xdr:cNvPicPr>
          <a:picLocks noChangeAspect="1"/>
        </xdr:cNvPicPr>
      </xdr:nvPicPr>
      <xdr:blipFill>
        <a:blip r:embed="rId20"/>
        <a:stretch/>
      </xdr:blipFill>
      <xdr:spPr bwMode="auto">
        <a:xfrm>
          <a:off x="541339" y="54687451"/>
          <a:ext cx="515936" cy="100919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twoCell">
    <xdr:from>
      <xdr:col>1</xdr:col>
      <xdr:colOff>61912</xdr:colOff>
      <xdr:row>101</xdr:row>
      <xdr:rowOff>131947</xdr:rowOff>
    </xdr:from>
    <xdr:to>
      <xdr:col>1</xdr:col>
      <xdr:colOff>984249</xdr:colOff>
      <xdr:row>103</xdr:row>
      <xdr:rowOff>123824</xdr:rowOff>
    </xdr:to>
    <xdr:pic>
      <xdr:nvPicPr>
        <xdr:cNvPr id="26" name="Picture 1330"/>
        <xdr:cNvPicPr>
          <a:picLocks noChangeAspect="1" noChangeArrowheads="1"/>
        </xdr:cNvPicPr>
      </xdr:nvPicPr>
      <xdr:blipFill>
        <a:blip r:embed="rId21"/>
        <a:stretch/>
      </xdr:blipFill>
      <xdr:spPr bwMode="auto">
        <a:xfrm>
          <a:off x="357187" y="28402147"/>
          <a:ext cx="922337" cy="41097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twoCell">
    <xdr:from>
      <xdr:col>1</xdr:col>
      <xdr:colOff>39158</xdr:colOff>
      <xdr:row>108</xdr:row>
      <xdr:rowOff>28575</xdr:rowOff>
    </xdr:from>
    <xdr:to>
      <xdr:col>1</xdr:col>
      <xdr:colOff>971550</xdr:colOff>
      <xdr:row>109</xdr:row>
      <xdr:rowOff>186266</xdr:rowOff>
    </xdr:to>
    <xdr:pic>
      <xdr:nvPicPr>
        <xdr:cNvPr id="27" name="Picture 185"/>
        <xdr:cNvPicPr>
          <a:picLocks noChangeAspect="1" noChangeArrowheads="1"/>
        </xdr:cNvPicPr>
      </xdr:nvPicPr>
      <xdr:blipFill>
        <a:blip r:embed="rId22"/>
        <a:stretch/>
      </xdr:blipFill>
      <xdr:spPr bwMode="auto">
        <a:xfrm>
          <a:off x="334434" y="29765625"/>
          <a:ext cx="932391" cy="36724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twoCell">
    <xdr:from>
      <xdr:col>1</xdr:col>
      <xdr:colOff>118532</xdr:colOff>
      <xdr:row>110</xdr:row>
      <xdr:rowOff>185944</xdr:rowOff>
    </xdr:from>
    <xdr:to>
      <xdr:col>1</xdr:col>
      <xdr:colOff>990599</xdr:colOff>
      <xdr:row>112</xdr:row>
      <xdr:rowOff>142876</xdr:rowOff>
    </xdr:to>
    <xdr:pic>
      <xdr:nvPicPr>
        <xdr:cNvPr id="28" name="Picture 212"/>
        <xdr:cNvPicPr>
          <a:picLocks noChangeAspect="1" noChangeArrowheads="1"/>
        </xdr:cNvPicPr>
      </xdr:nvPicPr>
      <xdr:blipFill>
        <a:blip r:embed="rId23"/>
        <a:stretch/>
      </xdr:blipFill>
      <xdr:spPr bwMode="auto">
        <a:xfrm>
          <a:off x="416188" y="33166257"/>
          <a:ext cx="872067" cy="38555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twoCell">
    <xdr:from>
      <xdr:col>1</xdr:col>
      <xdr:colOff>80433</xdr:colOff>
      <xdr:row>252</xdr:row>
      <xdr:rowOff>91672</xdr:rowOff>
    </xdr:from>
    <xdr:to>
      <xdr:col>1</xdr:col>
      <xdr:colOff>762000</xdr:colOff>
      <xdr:row>255</xdr:row>
      <xdr:rowOff>256420</xdr:rowOff>
    </xdr:to>
    <xdr:pic>
      <xdr:nvPicPr>
        <xdr:cNvPr id="29" name="40843" descr="Петля универсальная IN4400U BL (4BB 100x75x2,5) черный матовый"/>
        <xdr:cNvPicPr>
          <a:picLocks noChangeAspect="1"/>
        </xdr:cNvPicPr>
      </xdr:nvPicPr>
      <xdr:blipFill>
        <a:blip r:embed="rId24"/>
        <a:stretch/>
      </xdr:blipFill>
      <xdr:spPr bwMode="auto">
        <a:xfrm>
          <a:off x="375708" y="64652122"/>
          <a:ext cx="681568" cy="640998"/>
        </a:xfrm>
        <a:prstGeom prst="rect">
          <a:avLst/>
        </a:prstGeom>
      </xdr:spPr>
    </xdr:pic>
    <xdr:clientData/>
  </xdr:twoCellAnchor>
  <xdr:oneCellAnchor>
    <xdr:from>
      <xdr:col>1</xdr:col>
      <xdr:colOff>241829</xdr:colOff>
      <xdr:row>169</xdr:row>
      <xdr:rowOff>196418</xdr:rowOff>
    </xdr:from>
    <xdr:ext cx="493710" cy="471388"/>
    <xdr:pic>
      <xdr:nvPicPr>
        <xdr:cNvPr id="34" name="Рисунок 33" descr="8-BFY матовый хром.jpg"/>
        <xdr:cNvPicPr>
          <a:picLocks noChangeAspect="1"/>
        </xdr:cNvPicPr>
      </xdr:nvPicPr>
      <xdr:blipFill>
        <a:blip r:embed="rId25"/>
        <a:srcRect l="24093" t="-1417" r="24531" b="51814"/>
        <a:stretch/>
      </xdr:blipFill>
      <xdr:spPr bwMode="auto">
        <a:xfrm>
          <a:off x="537107" y="43258943"/>
          <a:ext cx="493710" cy="471389"/>
        </a:xfrm>
        <a:prstGeom prst="rect">
          <a:avLst/>
        </a:prstGeom>
      </xdr:spPr>
    </xdr:pic>
    <xdr:clientData/>
  </xdr:oneCellAnchor>
  <xdr:oneCellAnchor>
    <xdr:from>
      <xdr:col>1</xdr:col>
      <xdr:colOff>58882</xdr:colOff>
      <xdr:row>144</xdr:row>
      <xdr:rowOff>31750</xdr:rowOff>
    </xdr:from>
    <xdr:ext cx="942068" cy="351366"/>
    <xdr:pic>
      <xdr:nvPicPr>
        <xdr:cNvPr id="35" name="Рисунок 34"/>
        <xdr:cNvPicPr>
          <a:picLocks noChangeAspect="1" noChangeArrowheads="1"/>
        </xdr:cNvPicPr>
      </xdr:nvPicPr>
      <xdr:blipFill>
        <a:blip r:embed="rId26"/>
        <a:stretch/>
      </xdr:blipFill>
      <xdr:spPr bwMode="auto">
        <a:xfrm>
          <a:off x="354157" y="37884100"/>
          <a:ext cx="942068" cy="351366"/>
        </a:xfrm>
        <a:prstGeom prst="rect">
          <a:avLst/>
        </a:prstGeom>
        <a:noFill/>
      </xdr:spPr>
    </xdr:pic>
    <xdr:clientData/>
  </xdr:oneCellAnchor>
  <xdr:twoCellAnchor editAs="oneCell">
    <xdr:from>
      <xdr:col>1</xdr:col>
      <xdr:colOff>101600</xdr:colOff>
      <xdr:row>129</xdr:row>
      <xdr:rowOff>14817</xdr:rowOff>
    </xdr:from>
    <xdr:to>
      <xdr:col>1</xdr:col>
      <xdr:colOff>870827</xdr:colOff>
      <xdr:row>131</xdr:row>
      <xdr:rowOff>74086</xdr:rowOff>
    </xdr:to>
    <xdr:pic>
      <xdr:nvPicPr>
        <xdr:cNvPr id="36" name="Рисунок 35"/>
        <xdr:cNvPicPr>
          <a:picLocks noChangeAspect="1"/>
        </xdr:cNvPicPr>
      </xdr:nvPicPr>
      <xdr:blipFill>
        <a:blip r:embed="rId27"/>
        <a:srcRect l="11160" t="15870" r="12319" b="14783"/>
        <a:stretch/>
      </xdr:blipFill>
      <xdr:spPr bwMode="auto">
        <a:xfrm>
          <a:off x="396875" y="34571517"/>
          <a:ext cx="788277" cy="478368"/>
        </a:xfrm>
        <a:prstGeom prst="rect">
          <a:avLst/>
        </a:prstGeom>
      </xdr:spPr>
    </xdr:pic>
    <xdr:clientData/>
  </xdr:twoCellAnchor>
  <xdr:twoCellAnchor editAs="oneCell">
    <xdr:from>
      <xdr:col>1</xdr:col>
      <xdr:colOff>228601</xdr:colOff>
      <xdr:row>42</xdr:row>
      <xdr:rowOff>142876</xdr:rowOff>
    </xdr:from>
    <xdr:to>
      <xdr:col>1</xdr:col>
      <xdr:colOff>695325</xdr:colOff>
      <xdr:row>43</xdr:row>
      <xdr:rowOff>114302</xdr:rowOff>
    </xdr:to>
    <xdr:pic>
      <xdr:nvPicPr>
        <xdr:cNvPr id="37" name="Рисунок 467"/>
        <xdr:cNvPicPr>
          <a:picLocks noChangeAspect="1"/>
        </xdr:cNvPicPr>
      </xdr:nvPicPr>
      <xdr:blipFill>
        <a:blip r:embed="rId28"/>
        <a:stretch/>
      </xdr:blipFill>
      <xdr:spPr bwMode="auto">
        <a:xfrm>
          <a:off x="523876" y="11706226"/>
          <a:ext cx="485774" cy="40005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</xdr:col>
      <xdr:colOff>57150</xdr:colOff>
      <xdr:row>39</xdr:row>
      <xdr:rowOff>138553</xdr:rowOff>
    </xdr:from>
    <xdr:to>
      <xdr:col>1</xdr:col>
      <xdr:colOff>717973</xdr:colOff>
      <xdr:row>41</xdr:row>
      <xdr:rowOff>43587</xdr:rowOff>
    </xdr:to>
    <xdr:pic>
      <xdr:nvPicPr>
        <xdr:cNvPr id="38" name="Рисунок 461"/>
        <xdr:cNvPicPr>
          <a:picLocks noChangeAspect="1"/>
        </xdr:cNvPicPr>
      </xdr:nvPicPr>
      <xdr:blipFill>
        <a:blip r:embed="rId29"/>
        <a:stretch/>
      </xdr:blipFill>
      <xdr:spPr bwMode="auto">
        <a:xfrm>
          <a:off x="352425" y="10958953"/>
          <a:ext cx="679873" cy="552735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</xdr:col>
      <xdr:colOff>81491</xdr:colOff>
      <xdr:row>36</xdr:row>
      <xdr:rowOff>190500</xdr:rowOff>
    </xdr:from>
    <xdr:to>
      <xdr:col>1</xdr:col>
      <xdr:colOff>974614</xdr:colOff>
      <xdr:row>37</xdr:row>
      <xdr:rowOff>329140</xdr:rowOff>
    </xdr:to>
    <xdr:pic>
      <xdr:nvPicPr>
        <xdr:cNvPr id="39" name="Рисунок 440"/>
        <xdr:cNvPicPr>
          <a:picLocks noChangeAspect="1"/>
        </xdr:cNvPicPr>
      </xdr:nvPicPr>
      <xdr:blipFill>
        <a:blip r:embed="rId30"/>
        <a:srcRect l="16299" t="29779" r="16543" b="29777"/>
        <a:stretch/>
      </xdr:blipFill>
      <xdr:spPr bwMode="auto">
        <a:xfrm>
          <a:off x="376766" y="10296525"/>
          <a:ext cx="912173" cy="357715"/>
        </a:xfrm>
        <a:prstGeom prst="rect">
          <a:avLst/>
        </a:prstGeom>
        <a:noFill/>
        <a:ln>
          <a:noFill/>
        </a:ln>
      </xdr:spPr>
    </xdr:pic>
    <xdr:clientData/>
  </xdr:twoCellAnchor>
  <xdr:oneCellAnchor>
    <xdr:from>
      <xdr:col>1</xdr:col>
      <xdr:colOff>28575</xdr:colOff>
      <xdr:row>13</xdr:row>
      <xdr:rowOff>28576</xdr:rowOff>
    </xdr:from>
    <xdr:ext cx="799474" cy="304800"/>
    <xdr:pic>
      <xdr:nvPicPr>
        <xdr:cNvPr id="40" name="Рисунок 39"/>
        <xdr:cNvPicPr>
          <a:picLocks noChangeAspect="1"/>
        </xdr:cNvPicPr>
      </xdr:nvPicPr>
      <xdr:blipFill>
        <a:blip r:embed="rId31"/>
        <a:stretch/>
      </xdr:blipFill>
      <xdr:spPr bwMode="auto">
        <a:xfrm>
          <a:off x="323850" y="4067176"/>
          <a:ext cx="799474" cy="304800"/>
        </a:xfrm>
        <a:prstGeom prst="rect">
          <a:avLst/>
        </a:prstGeom>
      </xdr:spPr>
    </xdr:pic>
    <xdr:clientData/>
  </xdr:oneCellAnchor>
  <xdr:oneCellAnchor>
    <xdr:from>
      <xdr:col>1</xdr:col>
      <xdr:colOff>19050</xdr:colOff>
      <xdr:row>19</xdr:row>
      <xdr:rowOff>200025</xdr:rowOff>
    </xdr:from>
    <xdr:ext cx="812068" cy="323849"/>
    <xdr:pic>
      <xdr:nvPicPr>
        <xdr:cNvPr id="41" name="Рисунок 40"/>
        <xdr:cNvPicPr>
          <a:picLocks noChangeAspect="1"/>
        </xdr:cNvPicPr>
      </xdr:nvPicPr>
      <xdr:blipFill>
        <a:blip r:embed="rId32"/>
        <a:stretch/>
      </xdr:blipFill>
      <xdr:spPr bwMode="auto">
        <a:xfrm>
          <a:off x="314325" y="5553075"/>
          <a:ext cx="812068" cy="323850"/>
        </a:xfrm>
        <a:prstGeom prst="rect">
          <a:avLst/>
        </a:prstGeom>
      </xdr:spPr>
    </xdr:pic>
    <xdr:clientData/>
  </xdr:oneCellAnchor>
  <xdr:oneCellAnchor>
    <xdr:from>
      <xdr:col>1</xdr:col>
      <xdr:colOff>47625</xdr:colOff>
      <xdr:row>78</xdr:row>
      <xdr:rowOff>189320</xdr:rowOff>
    </xdr:from>
    <xdr:ext cx="980171" cy="314125"/>
    <xdr:pic>
      <xdr:nvPicPr>
        <xdr:cNvPr id="42" name="Рисунок 41"/>
        <xdr:cNvPicPr>
          <a:picLocks noChangeAspect="1" noChangeArrowheads="1"/>
        </xdr:cNvPicPr>
      </xdr:nvPicPr>
      <xdr:blipFill>
        <a:blip r:embed="rId33"/>
        <a:stretch/>
      </xdr:blipFill>
      <xdr:spPr bwMode="auto">
        <a:xfrm>
          <a:off x="342900" y="22734995"/>
          <a:ext cx="980171" cy="314125"/>
        </a:xfrm>
        <a:prstGeom prst="rect">
          <a:avLst/>
        </a:prstGeom>
        <a:noFill/>
      </xdr:spPr>
    </xdr:pic>
    <xdr:clientData/>
  </xdr:oneCellAnchor>
  <xdr:oneCellAnchor>
    <xdr:from>
      <xdr:col>1</xdr:col>
      <xdr:colOff>152400</xdr:colOff>
      <xdr:row>89</xdr:row>
      <xdr:rowOff>158750</xdr:rowOff>
    </xdr:from>
    <xdr:ext cx="622816" cy="437626"/>
    <xdr:pic>
      <xdr:nvPicPr>
        <xdr:cNvPr id="43" name="Рисунок 42"/>
        <xdr:cNvPicPr>
          <a:picLocks noChangeAspect="1"/>
        </xdr:cNvPicPr>
      </xdr:nvPicPr>
      <xdr:blipFill>
        <a:blip r:embed="rId34"/>
        <a:stretch/>
      </xdr:blipFill>
      <xdr:spPr bwMode="auto">
        <a:xfrm>
          <a:off x="447675" y="25628600"/>
          <a:ext cx="622817" cy="437627"/>
        </a:xfrm>
        <a:prstGeom prst="rect">
          <a:avLst/>
        </a:prstGeom>
      </xdr:spPr>
    </xdr:pic>
    <xdr:clientData/>
  </xdr:oneCellAnchor>
  <xdr:oneCellAnchor>
    <xdr:from>
      <xdr:col>1</xdr:col>
      <xdr:colOff>114300</xdr:colOff>
      <xdr:row>84</xdr:row>
      <xdr:rowOff>66042</xdr:rowOff>
    </xdr:from>
    <xdr:ext cx="711791" cy="558923"/>
    <xdr:pic>
      <xdr:nvPicPr>
        <xdr:cNvPr id="44" name="Рисунок 43"/>
        <xdr:cNvPicPr>
          <a:picLocks noChangeAspect="1"/>
        </xdr:cNvPicPr>
      </xdr:nvPicPr>
      <xdr:blipFill>
        <a:blip r:embed="rId35"/>
        <a:stretch/>
      </xdr:blipFill>
      <xdr:spPr bwMode="auto">
        <a:xfrm>
          <a:off x="409575" y="24078567"/>
          <a:ext cx="711791" cy="558923"/>
        </a:xfrm>
        <a:prstGeom prst="rect">
          <a:avLst/>
        </a:prstGeom>
      </xdr:spPr>
    </xdr:pic>
    <xdr:clientData/>
  </xdr:oneCellAnchor>
  <xdr:twoCellAnchor editAs="twoCell">
    <xdr:from>
      <xdr:col>1</xdr:col>
      <xdr:colOff>28576</xdr:colOff>
      <xdr:row>441</xdr:row>
      <xdr:rowOff>190499</xdr:rowOff>
    </xdr:from>
    <xdr:to>
      <xdr:col>2</xdr:col>
      <xdr:colOff>0</xdr:colOff>
      <xdr:row>441</xdr:row>
      <xdr:rowOff>190499</xdr:rowOff>
    </xdr:to>
    <xdr:grpSp>
      <xdr:nvGrpSpPr>
        <xdr:cNvPr id="0" name=""/>
        <xdr:cNvGrpSpPr/>
      </xdr:nvGrpSpPr>
      <xdr:grpSpPr bwMode="auto">
        <a:xfrm>
          <a:off x="326232" y="117907593"/>
          <a:ext cx="1007268" cy="0"/>
          <a:chOff x="13696951" y="114354163"/>
          <a:chExt cx="1552574" cy="1220596"/>
        </a:xfrm>
      </xdr:grpSpPr>
      <xdr:pic>
        <xdr:nvPicPr>
          <xdr:cNvPr id="51" name="Picture 22"/>
          <xdr:cNvPicPr>
            <a:picLocks noChangeAspect="1" noChangeArrowheads="1"/>
          </xdr:cNvPicPr>
        </xdr:nvPicPr>
        <xdr:blipFill>
          <a:blip r:embed="rId36"/>
          <a:stretch/>
        </xdr:blipFill>
        <xdr:spPr bwMode="auto">
          <a:xfrm>
            <a:off x="13696951" y="115066755"/>
            <a:ext cx="476249" cy="498367"/>
          </a:xfrm>
          <a:prstGeom prst="rect">
            <a:avLst/>
          </a:prstGeom>
          <a:noFill/>
          <a:ln>
            <a:noFill/>
          </a:ln>
          <a:effectLst/>
        </xdr:spPr>
      </xdr:pic>
      <xdr:pic>
        <xdr:nvPicPr>
          <xdr:cNvPr id="52" name="Picture 53" descr="TRACK-B"/>
          <xdr:cNvPicPr>
            <a:picLocks noChangeAspect="1" noChangeArrowheads="1"/>
          </xdr:cNvPicPr>
        </xdr:nvPicPr>
        <xdr:blipFill>
          <a:blip r:embed="rId37"/>
          <a:stretch/>
        </xdr:blipFill>
        <xdr:spPr bwMode="auto">
          <a:xfrm>
            <a:off x="14268450" y="115094867"/>
            <a:ext cx="426027" cy="451001"/>
          </a:xfrm>
          <a:prstGeom prst="rect">
            <a:avLst/>
          </a:prstGeom>
          <a:noFill/>
        </xdr:spPr>
      </xdr:pic>
      <xdr:pic>
        <xdr:nvPicPr>
          <xdr:cNvPr id="53" name="Рисунок 52"/>
          <xdr:cNvPicPr>
            <a:picLocks noChangeAspect="1"/>
          </xdr:cNvPicPr>
        </xdr:nvPicPr>
        <xdr:blipFill>
          <a:blip r:embed="rId38"/>
          <a:stretch/>
        </xdr:blipFill>
        <xdr:spPr bwMode="auto">
          <a:xfrm>
            <a:off x="14801850" y="115147724"/>
            <a:ext cx="409575" cy="427035"/>
          </a:xfrm>
          <a:prstGeom prst="rect">
            <a:avLst/>
          </a:prstGeom>
        </xdr:spPr>
      </xdr:pic>
      <xdr:pic>
        <xdr:nvPicPr>
          <xdr:cNvPr id="54" name="Рисунок 53"/>
          <xdr:cNvPicPr>
            <a:picLocks noChangeAspect="1"/>
          </xdr:cNvPicPr>
        </xdr:nvPicPr>
        <xdr:blipFill>
          <a:blip r:embed="rId39"/>
          <a:stretch/>
        </xdr:blipFill>
        <xdr:spPr bwMode="auto">
          <a:xfrm>
            <a:off x="13706475" y="114354163"/>
            <a:ext cx="1543050" cy="629731"/>
          </a:xfrm>
          <a:prstGeom prst="rect">
            <a:avLst/>
          </a:prstGeom>
        </xdr:spPr>
      </xdr:pic>
    </xdr:grpSp>
    <xdr:clientData/>
  </xdr:twoCellAnchor>
  <xdr:twoCellAnchor editAs="twoCell">
    <xdr:from>
      <xdr:col>1</xdr:col>
      <xdr:colOff>38100</xdr:colOff>
      <xdr:row>451</xdr:row>
      <xdr:rowOff>1</xdr:rowOff>
    </xdr:from>
    <xdr:to>
      <xdr:col>2</xdr:col>
      <xdr:colOff>0</xdr:colOff>
      <xdr:row>451</xdr:row>
      <xdr:rowOff>1</xdr:rowOff>
    </xdr:to>
    <xdr:grpSp>
      <xdr:nvGrpSpPr>
        <xdr:cNvPr id="0" name=""/>
        <xdr:cNvGrpSpPr/>
      </xdr:nvGrpSpPr>
      <xdr:grpSpPr bwMode="auto">
        <a:xfrm>
          <a:off x="335756" y="120026907"/>
          <a:ext cx="997744" cy="0"/>
          <a:chOff x="13097590" y="122348625"/>
          <a:chExt cx="2185752" cy="1473906"/>
        </a:xfrm>
      </xdr:grpSpPr>
      <xdr:pic>
        <xdr:nvPicPr>
          <xdr:cNvPr id="56" name="Рисунок 55"/>
          <xdr:cNvPicPr>
            <a:picLocks noChangeAspect="1"/>
          </xdr:cNvPicPr>
        </xdr:nvPicPr>
        <xdr:blipFill>
          <a:blip r:embed="rId40"/>
          <a:stretch/>
        </xdr:blipFill>
        <xdr:spPr bwMode="auto">
          <a:xfrm>
            <a:off x="13344525" y="123186824"/>
            <a:ext cx="523875" cy="628650"/>
          </a:xfrm>
          <a:prstGeom prst="rect">
            <a:avLst/>
          </a:prstGeom>
        </xdr:spPr>
      </xdr:pic>
      <xdr:pic>
        <xdr:nvPicPr>
          <xdr:cNvPr id="57" name="Рисунок 56"/>
          <xdr:cNvPicPr>
            <a:picLocks noChangeAspect="1"/>
          </xdr:cNvPicPr>
        </xdr:nvPicPr>
        <xdr:blipFill>
          <a:blip r:embed="rId41"/>
          <a:srcRect l="16430" t="15479" r="17307" b="19347"/>
          <a:stretch/>
        </xdr:blipFill>
        <xdr:spPr bwMode="auto">
          <a:xfrm>
            <a:off x="13097590" y="122348625"/>
            <a:ext cx="1336356" cy="876299"/>
          </a:xfrm>
          <a:prstGeom prst="rect">
            <a:avLst/>
          </a:prstGeom>
        </xdr:spPr>
      </xdr:pic>
      <xdr:pic>
        <xdr:nvPicPr>
          <xdr:cNvPr id="58" name="Рисунок 57"/>
          <xdr:cNvPicPr>
            <a:picLocks noChangeAspect="1"/>
          </xdr:cNvPicPr>
        </xdr:nvPicPr>
        <xdr:blipFill>
          <a:blip r:embed="rId42"/>
          <a:stretch/>
        </xdr:blipFill>
        <xdr:spPr bwMode="auto">
          <a:xfrm>
            <a:off x="14406526" y="122481975"/>
            <a:ext cx="876816" cy="652424"/>
          </a:xfrm>
          <a:prstGeom prst="rect">
            <a:avLst/>
          </a:prstGeom>
        </xdr:spPr>
      </xdr:pic>
      <xdr:pic>
        <xdr:nvPicPr>
          <xdr:cNvPr id="59" name="Рисунок 58"/>
          <xdr:cNvPicPr>
            <a:picLocks noChangeAspect="1"/>
          </xdr:cNvPicPr>
        </xdr:nvPicPr>
        <xdr:blipFill>
          <a:blip r:embed="rId43"/>
          <a:stretch/>
        </xdr:blipFill>
        <xdr:spPr bwMode="auto">
          <a:xfrm>
            <a:off x="14089802" y="123418646"/>
            <a:ext cx="397724" cy="351528"/>
          </a:xfrm>
          <a:prstGeom prst="rect">
            <a:avLst/>
          </a:prstGeom>
        </xdr:spPr>
      </xdr:pic>
      <xdr:pic>
        <xdr:nvPicPr>
          <xdr:cNvPr id="60" name="Рисунок 59"/>
          <xdr:cNvPicPr>
            <a:picLocks noChangeAspect="1"/>
          </xdr:cNvPicPr>
        </xdr:nvPicPr>
        <xdr:blipFill>
          <a:blip r:embed="rId44"/>
          <a:stretch/>
        </xdr:blipFill>
        <xdr:spPr bwMode="auto">
          <a:xfrm>
            <a:off x="14687476" y="123339225"/>
            <a:ext cx="485849" cy="483305"/>
          </a:xfrm>
          <a:prstGeom prst="rect">
            <a:avLst/>
          </a:prstGeom>
        </xdr:spPr>
      </xdr:pic>
    </xdr:grpSp>
    <xdr:clientData/>
  </xdr:twoCellAnchor>
  <xdr:twoCellAnchor editAs="twoCell">
    <xdr:from>
      <xdr:col>1</xdr:col>
      <xdr:colOff>76200</xdr:colOff>
      <xdr:row>442</xdr:row>
      <xdr:rowOff>190499</xdr:rowOff>
    </xdr:from>
    <xdr:to>
      <xdr:col>2</xdr:col>
      <xdr:colOff>1</xdr:colOff>
      <xdr:row>442</xdr:row>
      <xdr:rowOff>190499</xdr:rowOff>
    </xdr:to>
    <xdr:grpSp>
      <xdr:nvGrpSpPr>
        <xdr:cNvPr id="0" name=""/>
        <xdr:cNvGrpSpPr/>
      </xdr:nvGrpSpPr>
      <xdr:grpSpPr bwMode="auto">
        <a:xfrm>
          <a:off x="373856" y="118312405"/>
          <a:ext cx="959644" cy="0"/>
          <a:chOff x="12753975" y="114466503"/>
          <a:chExt cx="1619250" cy="1358893"/>
        </a:xfrm>
      </xdr:grpSpPr>
      <xdr:pic>
        <xdr:nvPicPr>
          <xdr:cNvPr id="62" name="Picture 22"/>
          <xdr:cNvPicPr>
            <a:picLocks noChangeAspect="1" noChangeArrowheads="1"/>
          </xdr:cNvPicPr>
        </xdr:nvPicPr>
        <xdr:blipFill>
          <a:blip r:embed="rId36"/>
          <a:stretch/>
        </xdr:blipFill>
        <xdr:spPr bwMode="auto">
          <a:xfrm>
            <a:off x="12753975" y="115317393"/>
            <a:ext cx="476249" cy="498367"/>
          </a:xfrm>
          <a:prstGeom prst="rect">
            <a:avLst/>
          </a:prstGeom>
          <a:noFill/>
          <a:ln>
            <a:noFill/>
          </a:ln>
          <a:effectLst/>
        </xdr:spPr>
      </xdr:pic>
      <xdr:pic>
        <xdr:nvPicPr>
          <xdr:cNvPr id="63" name="Рисунок 62"/>
          <xdr:cNvPicPr>
            <a:picLocks noChangeAspect="1"/>
          </xdr:cNvPicPr>
        </xdr:nvPicPr>
        <xdr:blipFill>
          <a:blip r:embed="rId38"/>
          <a:stretch/>
        </xdr:blipFill>
        <xdr:spPr bwMode="auto">
          <a:xfrm>
            <a:off x="13858874" y="115398361"/>
            <a:ext cx="409575" cy="427035"/>
          </a:xfrm>
          <a:prstGeom prst="rect">
            <a:avLst/>
          </a:prstGeom>
        </xdr:spPr>
      </xdr:pic>
      <xdr:pic>
        <xdr:nvPicPr>
          <xdr:cNvPr id="64" name="Рисунок 63"/>
          <xdr:cNvPicPr>
            <a:picLocks noChangeAspect="1"/>
          </xdr:cNvPicPr>
        </xdr:nvPicPr>
        <xdr:blipFill>
          <a:blip r:embed="rId45"/>
          <a:stretch/>
        </xdr:blipFill>
        <xdr:spPr bwMode="auto">
          <a:xfrm>
            <a:off x="13325475" y="115319174"/>
            <a:ext cx="465153" cy="484657"/>
          </a:xfrm>
          <a:prstGeom prst="rect">
            <a:avLst/>
          </a:prstGeom>
        </xdr:spPr>
      </xdr:pic>
      <xdr:pic>
        <xdr:nvPicPr>
          <xdr:cNvPr id="65" name="Рисунок 64"/>
          <xdr:cNvPicPr>
            <a:picLocks noChangeAspect="1"/>
          </xdr:cNvPicPr>
        </xdr:nvPicPr>
        <xdr:blipFill>
          <a:blip r:embed="rId46"/>
          <a:stretch/>
        </xdr:blipFill>
        <xdr:spPr bwMode="auto">
          <a:xfrm>
            <a:off x="12763500" y="114466503"/>
            <a:ext cx="1609724" cy="776013"/>
          </a:xfrm>
          <a:prstGeom prst="rect">
            <a:avLst/>
          </a:prstGeom>
        </xdr:spPr>
      </xdr:pic>
    </xdr:grpSp>
    <xdr:clientData/>
  </xdr:twoCellAnchor>
  <xdr:twoCellAnchor editAs="twoCell">
    <xdr:from>
      <xdr:col>1</xdr:col>
      <xdr:colOff>57151</xdr:colOff>
      <xdr:row>443</xdr:row>
      <xdr:rowOff>190499</xdr:rowOff>
    </xdr:from>
    <xdr:to>
      <xdr:col>2</xdr:col>
      <xdr:colOff>1</xdr:colOff>
      <xdr:row>443</xdr:row>
      <xdr:rowOff>190499</xdr:rowOff>
    </xdr:to>
    <xdr:grpSp>
      <xdr:nvGrpSpPr>
        <xdr:cNvPr id="0" name=""/>
        <xdr:cNvGrpSpPr/>
      </xdr:nvGrpSpPr>
      <xdr:grpSpPr bwMode="auto">
        <a:xfrm>
          <a:off x="354807" y="118502905"/>
          <a:ext cx="978694" cy="0"/>
          <a:chOff x="12753975" y="114466503"/>
          <a:chExt cx="1619250" cy="1358893"/>
        </a:xfrm>
      </xdr:grpSpPr>
      <xdr:pic>
        <xdr:nvPicPr>
          <xdr:cNvPr id="67" name="Picture 22"/>
          <xdr:cNvPicPr>
            <a:picLocks noChangeAspect="1" noChangeArrowheads="1"/>
          </xdr:cNvPicPr>
        </xdr:nvPicPr>
        <xdr:blipFill>
          <a:blip r:embed="rId36"/>
          <a:stretch/>
        </xdr:blipFill>
        <xdr:spPr bwMode="auto">
          <a:xfrm>
            <a:off x="12753975" y="115317393"/>
            <a:ext cx="476249" cy="498367"/>
          </a:xfrm>
          <a:prstGeom prst="rect">
            <a:avLst/>
          </a:prstGeom>
          <a:noFill/>
          <a:ln>
            <a:noFill/>
          </a:ln>
          <a:effectLst/>
        </xdr:spPr>
      </xdr:pic>
      <xdr:pic>
        <xdr:nvPicPr>
          <xdr:cNvPr id="68" name="Рисунок 67"/>
          <xdr:cNvPicPr>
            <a:picLocks noChangeAspect="1"/>
          </xdr:cNvPicPr>
        </xdr:nvPicPr>
        <xdr:blipFill>
          <a:blip r:embed="rId38"/>
          <a:stretch/>
        </xdr:blipFill>
        <xdr:spPr bwMode="auto">
          <a:xfrm>
            <a:off x="13858874" y="115398361"/>
            <a:ext cx="409575" cy="427035"/>
          </a:xfrm>
          <a:prstGeom prst="rect">
            <a:avLst/>
          </a:prstGeom>
        </xdr:spPr>
      </xdr:pic>
      <xdr:pic>
        <xdr:nvPicPr>
          <xdr:cNvPr id="69" name="Рисунок 68"/>
          <xdr:cNvPicPr>
            <a:picLocks noChangeAspect="1"/>
          </xdr:cNvPicPr>
        </xdr:nvPicPr>
        <xdr:blipFill>
          <a:blip r:embed="rId45"/>
          <a:stretch/>
        </xdr:blipFill>
        <xdr:spPr bwMode="auto">
          <a:xfrm>
            <a:off x="13325475" y="115319174"/>
            <a:ext cx="465153" cy="484657"/>
          </a:xfrm>
          <a:prstGeom prst="rect">
            <a:avLst/>
          </a:prstGeom>
        </xdr:spPr>
      </xdr:pic>
      <xdr:pic>
        <xdr:nvPicPr>
          <xdr:cNvPr id="70" name="Рисунок 69"/>
          <xdr:cNvPicPr>
            <a:picLocks noChangeAspect="1"/>
          </xdr:cNvPicPr>
        </xdr:nvPicPr>
        <xdr:blipFill>
          <a:blip r:embed="rId46"/>
          <a:stretch/>
        </xdr:blipFill>
        <xdr:spPr bwMode="auto">
          <a:xfrm>
            <a:off x="12763500" y="114466503"/>
            <a:ext cx="1609724" cy="776013"/>
          </a:xfrm>
          <a:prstGeom prst="rect">
            <a:avLst/>
          </a:prstGeom>
        </xdr:spPr>
      </xdr:pic>
    </xdr:grpSp>
    <xdr:clientData/>
  </xdr:twoCellAnchor>
  <xdr:twoCellAnchor editAs="twoCell">
    <xdr:from>
      <xdr:col>1</xdr:col>
      <xdr:colOff>28575</xdr:colOff>
      <xdr:row>448</xdr:row>
      <xdr:rowOff>0</xdr:rowOff>
    </xdr:from>
    <xdr:to>
      <xdr:col>1</xdr:col>
      <xdr:colOff>609597</xdr:colOff>
      <xdr:row>448</xdr:row>
      <xdr:rowOff>0</xdr:rowOff>
    </xdr:to>
    <xdr:grpSp>
      <xdr:nvGrpSpPr>
        <xdr:cNvPr id="0" name=""/>
        <xdr:cNvGrpSpPr/>
      </xdr:nvGrpSpPr>
      <xdr:grpSpPr bwMode="auto">
        <a:xfrm>
          <a:off x="326231" y="119383969"/>
          <a:ext cx="581022" cy="0"/>
          <a:chOff x="13696951" y="114354163"/>
          <a:chExt cx="1552574" cy="1220596"/>
        </a:xfrm>
      </xdr:grpSpPr>
      <xdr:pic>
        <xdr:nvPicPr>
          <xdr:cNvPr id="72" name="Picture 22"/>
          <xdr:cNvPicPr>
            <a:picLocks noChangeAspect="1" noChangeArrowheads="1"/>
          </xdr:cNvPicPr>
        </xdr:nvPicPr>
        <xdr:blipFill>
          <a:blip r:embed="rId36"/>
          <a:stretch/>
        </xdr:blipFill>
        <xdr:spPr bwMode="auto">
          <a:xfrm>
            <a:off x="13696951" y="115066755"/>
            <a:ext cx="476249" cy="498367"/>
          </a:xfrm>
          <a:prstGeom prst="rect">
            <a:avLst/>
          </a:prstGeom>
          <a:noFill/>
          <a:ln>
            <a:noFill/>
          </a:ln>
          <a:effectLst/>
        </xdr:spPr>
      </xdr:pic>
      <xdr:pic>
        <xdr:nvPicPr>
          <xdr:cNvPr id="73" name="Picture 53" descr="TRACK-B"/>
          <xdr:cNvPicPr>
            <a:picLocks noChangeAspect="1" noChangeArrowheads="1"/>
          </xdr:cNvPicPr>
        </xdr:nvPicPr>
        <xdr:blipFill>
          <a:blip r:embed="rId37"/>
          <a:stretch/>
        </xdr:blipFill>
        <xdr:spPr bwMode="auto">
          <a:xfrm>
            <a:off x="14268450" y="115094867"/>
            <a:ext cx="426027" cy="451001"/>
          </a:xfrm>
          <a:prstGeom prst="rect">
            <a:avLst/>
          </a:prstGeom>
          <a:noFill/>
        </xdr:spPr>
      </xdr:pic>
      <xdr:pic>
        <xdr:nvPicPr>
          <xdr:cNvPr id="74" name="Рисунок 73"/>
          <xdr:cNvPicPr>
            <a:picLocks noChangeAspect="1"/>
          </xdr:cNvPicPr>
        </xdr:nvPicPr>
        <xdr:blipFill>
          <a:blip r:embed="rId38"/>
          <a:stretch/>
        </xdr:blipFill>
        <xdr:spPr bwMode="auto">
          <a:xfrm>
            <a:off x="14801850" y="115147724"/>
            <a:ext cx="409575" cy="427035"/>
          </a:xfrm>
          <a:prstGeom prst="rect">
            <a:avLst/>
          </a:prstGeom>
        </xdr:spPr>
      </xdr:pic>
      <xdr:pic>
        <xdr:nvPicPr>
          <xdr:cNvPr id="75" name="Рисунок 74"/>
          <xdr:cNvPicPr>
            <a:picLocks noChangeAspect="1"/>
          </xdr:cNvPicPr>
        </xdr:nvPicPr>
        <xdr:blipFill>
          <a:blip r:embed="rId39"/>
          <a:stretch/>
        </xdr:blipFill>
        <xdr:spPr bwMode="auto">
          <a:xfrm>
            <a:off x="13706475" y="114354163"/>
            <a:ext cx="1543050" cy="629731"/>
          </a:xfrm>
          <a:prstGeom prst="rect">
            <a:avLst/>
          </a:prstGeom>
        </xdr:spPr>
      </xdr:pic>
    </xdr:grpSp>
    <xdr:clientData/>
  </xdr:twoCellAnchor>
  <xdr:twoCellAnchor editAs="twoCell">
    <xdr:from>
      <xdr:col>1</xdr:col>
      <xdr:colOff>76199</xdr:colOff>
      <xdr:row>449</xdr:row>
      <xdr:rowOff>0</xdr:rowOff>
    </xdr:from>
    <xdr:to>
      <xdr:col>1</xdr:col>
      <xdr:colOff>609599</xdr:colOff>
      <xdr:row>449</xdr:row>
      <xdr:rowOff>0</xdr:rowOff>
    </xdr:to>
    <xdr:grpSp>
      <xdr:nvGrpSpPr>
        <xdr:cNvPr id="0" name=""/>
        <xdr:cNvGrpSpPr/>
      </xdr:nvGrpSpPr>
      <xdr:grpSpPr bwMode="auto">
        <a:xfrm>
          <a:off x="373855" y="119598281"/>
          <a:ext cx="533400" cy="0"/>
          <a:chOff x="12753975" y="114466503"/>
          <a:chExt cx="1619250" cy="1358893"/>
        </a:xfrm>
      </xdr:grpSpPr>
      <xdr:pic>
        <xdr:nvPicPr>
          <xdr:cNvPr id="77" name="Picture 22"/>
          <xdr:cNvPicPr>
            <a:picLocks noChangeAspect="1" noChangeArrowheads="1"/>
          </xdr:cNvPicPr>
        </xdr:nvPicPr>
        <xdr:blipFill>
          <a:blip r:embed="rId36"/>
          <a:stretch/>
        </xdr:blipFill>
        <xdr:spPr bwMode="auto">
          <a:xfrm>
            <a:off x="12753975" y="115317393"/>
            <a:ext cx="476249" cy="498367"/>
          </a:xfrm>
          <a:prstGeom prst="rect">
            <a:avLst/>
          </a:prstGeom>
          <a:noFill/>
          <a:ln>
            <a:noFill/>
          </a:ln>
          <a:effectLst/>
        </xdr:spPr>
      </xdr:pic>
      <xdr:pic>
        <xdr:nvPicPr>
          <xdr:cNvPr id="78" name="Рисунок 77"/>
          <xdr:cNvPicPr>
            <a:picLocks noChangeAspect="1"/>
          </xdr:cNvPicPr>
        </xdr:nvPicPr>
        <xdr:blipFill>
          <a:blip r:embed="rId38"/>
          <a:stretch/>
        </xdr:blipFill>
        <xdr:spPr bwMode="auto">
          <a:xfrm>
            <a:off x="13858874" y="115398361"/>
            <a:ext cx="409575" cy="427035"/>
          </a:xfrm>
          <a:prstGeom prst="rect">
            <a:avLst/>
          </a:prstGeom>
        </xdr:spPr>
      </xdr:pic>
      <xdr:pic>
        <xdr:nvPicPr>
          <xdr:cNvPr id="79" name="Рисунок 78"/>
          <xdr:cNvPicPr>
            <a:picLocks noChangeAspect="1"/>
          </xdr:cNvPicPr>
        </xdr:nvPicPr>
        <xdr:blipFill>
          <a:blip r:embed="rId45"/>
          <a:stretch/>
        </xdr:blipFill>
        <xdr:spPr bwMode="auto">
          <a:xfrm>
            <a:off x="13325475" y="115319174"/>
            <a:ext cx="465153" cy="484657"/>
          </a:xfrm>
          <a:prstGeom prst="rect">
            <a:avLst/>
          </a:prstGeom>
        </xdr:spPr>
      </xdr:pic>
      <xdr:pic>
        <xdr:nvPicPr>
          <xdr:cNvPr id="80" name="Рисунок 79"/>
          <xdr:cNvPicPr>
            <a:picLocks noChangeAspect="1"/>
          </xdr:cNvPicPr>
        </xdr:nvPicPr>
        <xdr:blipFill>
          <a:blip r:embed="rId46"/>
          <a:stretch/>
        </xdr:blipFill>
        <xdr:spPr bwMode="auto">
          <a:xfrm>
            <a:off x="12763500" y="114466503"/>
            <a:ext cx="1609724" cy="776013"/>
          </a:xfrm>
          <a:prstGeom prst="rect">
            <a:avLst/>
          </a:prstGeom>
        </xdr:spPr>
      </xdr:pic>
    </xdr:grpSp>
    <xdr:clientData/>
  </xdr:twoCellAnchor>
  <xdr:twoCellAnchor editAs="twoCell">
    <xdr:from>
      <xdr:col>1</xdr:col>
      <xdr:colOff>57149</xdr:colOff>
      <xdr:row>450</xdr:row>
      <xdr:rowOff>0</xdr:rowOff>
    </xdr:from>
    <xdr:to>
      <xdr:col>1</xdr:col>
      <xdr:colOff>609599</xdr:colOff>
      <xdr:row>450</xdr:row>
      <xdr:rowOff>0</xdr:rowOff>
    </xdr:to>
    <xdr:grpSp>
      <xdr:nvGrpSpPr>
        <xdr:cNvPr id="0" name=""/>
        <xdr:cNvGrpSpPr/>
      </xdr:nvGrpSpPr>
      <xdr:grpSpPr bwMode="auto">
        <a:xfrm>
          <a:off x="354805" y="119812594"/>
          <a:ext cx="552450" cy="0"/>
          <a:chOff x="12753975" y="114466503"/>
          <a:chExt cx="1619250" cy="1358893"/>
        </a:xfrm>
      </xdr:grpSpPr>
      <xdr:pic>
        <xdr:nvPicPr>
          <xdr:cNvPr id="82" name="Picture 22"/>
          <xdr:cNvPicPr>
            <a:picLocks noChangeAspect="1" noChangeArrowheads="1"/>
          </xdr:cNvPicPr>
        </xdr:nvPicPr>
        <xdr:blipFill>
          <a:blip r:embed="rId36"/>
          <a:stretch/>
        </xdr:blipFill>
        <xdr:spPr bwMode="auto">
          <a:xfrm>
            <a:off x="12753975" y="115317393"/>
            <a:ext cx="476249" cy="498367"/>
          </a:xfrm>
          <a:prstGeom prst="rect">
            <a:avLst/>
          </a:prstGeom>
          <a:noFill/>
          <a:ln>
            <a:noFill/>
          </a:ln>
          <a:effectLst/>
        </xdr:spPr>
      </xdr:pic>
      <xdr:pic>
        <xdr:nvPicPr>
          <xdr:cNvPr id="83" name="Рисунок 82"/>
          <xdr:cNvPicPr>
            <a:picLocks noChangeAspect="1"/>
          </xdr:cNvPicPr>
        </xdr:nvPicPr>
        <xdr:blipFill>
          <a:blip r:embed="rId38"/>
          <a:stretch/>
        </xdr:blipFill>
        <xdr:spPr bwMode="auto">
          <a:xfrm>
            <a:off x="13858874" y="115398361"/>
            <a:ext cx="409575" cy="427035"/>
          </a:xfrm>
          <a:prstGeom prst="rect">
            <a:avLst/>
          </a:prstGeom>
        </xdr:spPr>
      </xdr:pic>
      <xdr:pic>
        <xdr:nvPicPr>
          <xdr:cNvPr id="84" name="Рисунок 83"/>
          <xdr:cNvPicPr>
            <a:picLocks noChangeAspect="1"/>
          </xdr:cNvPicPr>
        </xdr:nvPicPr>
        <xdr:blipFill>
          <a:blip r:embed="rId45"/>
          <a:stretch/>
        </xdr:blipFill>
        <xdr:spPr bwMode="auto">
          <a:xfrm>
            <a:off x="13325475" y="115319174"/>
            <a:ext cx="465153" cy="484657"/>
          </a:xfrm>
          <a:prstGeom prst="rect">
            <a:avLst/>
          </a:prstGeom>
        </xdr:spPr>
      </xdr:pic>
      <xdr:pic>
        <xdr:nvPicPr>
          <xdr:cNvPr id="85" name="Рисунок 84"/>
          <xdr:cNvPicPr>
            <a:picLocks noChangeAspect="1"/>
          </xdr:cNvPicPr>
        </xdr:nvPicPr>
        <xdr:blipFill>
          <a:blip r:embed="rId46"/>
          <a:stretch/>
        </xdr:blipFill>
        <xdr:spPr bwMode="auto">
          <a:xfrm>
            <a:off x="12763500" y="114466503"/>
            <a:ext cx="1609724" cy="776013"/>
          </a:xfrm>
          <a:prstGeom prst="rect">
            <a:avLst/>
          </a:prstGeom>
        </xdr:spPr>
      </xdr:pic>
    </xdr:grpSp>
    <xdr:clientData/>
  </xdr:twoCellAnchor>
  <xdr:twoCellAnchor editAs="oneCell">
    <xdr:from>
      <xdr:col>1</xdr:col>
      <xdr:colOff>228600</xdr:colOff>
      <xdr:row>364</xdr:row>
      <xdr:rowOff>68533</xdr:rowOff>
    </xdr:from>
    <xdr:to>
      <xdr:col>1</xdr:col>
      <xdr:colOff>609600</xdr:colOff>
      <xdr:row>366</xdr:row>
      <xdr:rowOff>159696</xdr:rowOff>
    </xdr:to>
    <xdr:pic>
      <xdr:nvPicPr>
        <xdr:cNvPr id="86" name="Рисунок 85" descr="Стандартный цилиндр ключ-ключ 30-30, никель.jpg"/>
        <xdr:cNvPicPr>
          <a:picLocks noChangeAspect="1"/>
        </xdr:cNvPicPr>
      </xdr:nvPicPr>
      <xdr:blipFill>
        <a:blip r:embed="rId47"/>
        <a:stretch/>
      </xdr:blipFill>
      <xdr:spPr bwMode="auto">
        <a:xfrm>
          <a:off x="523875" y="94194585"/>
          <a:ext cx="400050" cy="472162"/>
        </a:xfrm>
        <a:prstGeom prst="rect">
          <a:avLst/>
        </a:prstGeom>
      </xdr:spPr>
    </xdr:pic>
    <xdr:clientData/>
  </xdr:twoCellAnchor>
  <xdr:twoCellAnchor editAs="oneCell">
    <xdr:from>
      <xdr:col>1</xdr:col>
      <xdr:colOff>267759</xdr:colOff>
      <xdr:row>73</xdr:row>
      <xdr:rowOff>152397</xdr:rowOff>
    </xdr:from>
    <xdr:to>
      <xdr:col>1</xdr:col>
      <xdr:colOff>703375</xdr:colOff>
      <xdr:row>74</xdr:row>
      <xdr:rowOff>169333</xdr:rowOff>
    </xdr:to>
    <xdr:pic>
      <xdr:nvPicPr>
        <xdr:cNvPr id="90" name="Рисунок 89"/>
        <xdr:cNvPicPr>
          <a:picLocks noChangeAspect="1"/>
        </xdr:cNvPicPr>
      </xdr:nvPicPr>
      <xdr:blipFill>
        <a:blip r:embed="rId48"/>
        <a:srcRect l="51145" t="28395" r="5465" b="28218"/>
        <a:stretch/>
      </xdr:blipFill>
      <xdr:spPr bwMode="auto">
        <a:xfrm>
          <a:off x="563034" y="21107397"/>
          <a:ext cx="454665" cy="455085"/>
        </a:xfrm>
        <a:prstGeom prst="rect">
          <a:avLst/>
        </a:prstGeom>
      </xdr:spPr>
    </xdr:pic>
    <xdr:clientData/>
  </xdr:twoCellAnchor>
  <xdr:twoCellAnchor editAs="oneCell">
    <xdr:from>
      <xdr:col>1</xdr:col>
      <xdr:colOff>83039</xdr:colOff>
      <xdr:row>60</xdr:row>
      <xdr:rowOff>158750</xdr:rowOff>
    </xdr:from>
    <xdr:to>
      <xdr:col>1</xdr:col>
      <xdr:colOff>949247</xdr:colOff>
      <xdr:row>61</xdr:row>
      <xdr:rowOff>190499</xdr:rowOff>
    </xdr:to>
    <xdr:pic>
      <xdr:nvPicPr>
        <xdr:cNvPr id="91" name="Рисунок 90" descr="Ice матовый хром.jpg"/>
        <xdr:cNvPicPr>
          <a:picLocks noChangeAspect="1"/>
        </xdr:cNvPicPr>
      </xdr:nvPicPr>
      <xdr:blipFill>
        <a:blip r:embed="rId49"/>
        <a:srcRect l="0" t="0" r="0" b="58464"/>
        <a:stretch/>
      </xdr:blipFill>
      <xdr:spPr bwMode="auto">
        <a:xfrm>
          <a:off x="378314" y="16732250"/>
          <a:ext cx="885258" cy="431801"/>
        </a:xfrm>
        <a:prstGeom prst="rect">
          <a:avLst/>
        </a:prstGeom>
      </xdr:spPr>
    </xdr:pic>
    <xdr:clientData/>
  </xdr:twoCellAnchor>
  <xdr:twoCellAnchor editAs="oneCell">
    <xdr:from>
      <xdr:col>1</xdr:col>
      <xdr:colOff>116094</xdr:colOff>
      <xdr:row>65</xdr:row>
      <xdr:rowOff>105832</xdr:rowOff>
    </xdr:from>
    <xdr:to>
      <xdr:col>1</xdr:col>
      <xdr:colOff>817033</xdr:colOff>
      <xdr:row>66</xdr:row>
      <xdr:rowOff>381160</xdr:rowOff>
    </xdr:to>
    <xdr:pic>
      <xdr:nvPicPr>
        <xdr:cNvPr id="92" name="Рисунок 91" descr="Накладка под евроцилиндр 211BIC cylinder, матовый хром.jpg"/>
        <xdr:cNvPicPr>
          <a:picLocks noChangeAspect="1"/>
        </xdr:cNvPicPr>
      </xdr:nvPicPr>
      <xdr:blipFill>
        <a:blip r:embed="rId50"/>
        <a:srcRect l="17442" t="0" r="19640" b="42689"/>
        <a:stretch/>
      </xdr:blipFill>
      <xdr:spPr bwMode="auto">
        <a:xfrm>
          <a:off x="411369" y="18489082"/>
          <a:ext cx="719990" cy="703954"/>
        </a:xfrm>
        <a:prstGeom prst="rect">
          <a:avLst/>
        </a:prstGeom>
      </xdr:spPr>
    </xdr:pic>
    <xdr:clientData/>
  </xdr:twoCellAnchor>
  <xdr:twoCellAnchor editAs="oneCell">
    <xdr:from>
      <xdr:col>1</xdr:col>
      <xdr:colOff>78153</xdr:colOff>
      <xdr:row>63</xdr:row>
      <xdr:rowOff>164492</xdr:rowOff>
    </xdr:from>
    <xdr:to>
      <xdr:col>1</xdr:col>
      <xdr:colOff>863757</xdr:colOff>
      <xdr:row>64</xdr:row>
      <xdr:rowOff>356340</xdr:rowOff>
    </xdr:to>
    <xdr:pic>
      <xdr:nvPicPr>
        <xdr:cNvPr id="93" name="Рисунок 92" descr="Фиксатор 211BIC WC матовый хром.jpg"/>
        <xdr:cNvPicPr>
          <a:picLocks noChangeAspect="1"/>
        </xdr:cNvPicPr>
      </xdr:nvPicPr>
      <xdr:blipFill>
        <a:blip r:embed="rId51"/>
        <a:srcRect l="14033" t="0" r="14328" b="46721"/>
        <a:stretch/>
      </xdr:blipFill>
      <xdr:spPr bwMode="auto">
        <a:xfrm>
          <a:off x="373428" y="17747642"/>
          <a:ext cx="804654" cy="591899"/>
        </a:xfrm>
        <a:prstGeom prst="rect">
          <a:avLst/>
        </a:prstGeom>
      </xdr:spPr>
    </xdr:pic>
    <xdr:clientData/>
  </xdr:twoCellAnchor>
  <xdr:twoCellAnchor editAs="oneCell">
    <xdr:from>
      <xdr:col>5</xdr:col>
      <xdr:colOff>1781175</xdr:colOff>
      <xdr:row>268</xdr:row>
      <xdr:rowOff>0</xdr:rowOff>
    </xdr:from>
    <xdr:to>
      <xdr:col>6</xdr:col>
      <xdr:colOff>0</xdr:colOff>
      <xdr:row>269</xdr:row>
      <xdr:rowOff>169070</xdr:rowOff>
    </xdr:to>
    <xdr:pic>
      <xdr:nvPicPr>
        <xdr:cNvPr id="94" name="Picture 1757"/>
        <xdr:cNvPicPr>
          <a:picLocks noChangeAspect="1" noChangeArrowheads="1"/>
        </xdr:cNvPicPr>
      </xdr:nvPicPr>
      <xdr:blipFill>
        <a:blip r:embed="rId52"/>
        <a:stretch/>
      </xdr:blipFill>
      <xdr:spPr bwMode="auto">
        <a:xfrm>
          <a:off x="8134350" y="67627500"/>
          <a:ext cx="9526" cy="428625"/>
        </a:xfrm>
        <a:prstGeom prst="rect">
          <a:avLst/>
        </a:prstGeom>
        <a:noFill/>
        <a:ln>
          <a:noFill/>
        </a:ln>
      </xdr:spPr>
    </xdr:pic>
    <xdr:clientData/>
  </xdr:twoCellAnchor>
  <xdr:twoCellAnchor editAs="twoCell">
    <xdr:from>
      <xdr:col>1</xdr:col>
      <xdr:colOff>71964</xdr:colOff>
      <xdr:row>46</xdr:row>
      <xdr:rowOff>166202</xdr:rowOff>
    </xdr:from>
    <xdr:to>
      <xdr:col>1</xdr:col>
      <xdr:colOff>978218</xdr:colOff>
      <xdr:row>47</xdr:row>
      <xdr:rowOff>241300</xdr:rowOff>
    </xdr:to>
    <xdr:pic>
      <xdr:nvPicPr>
        <xdr:cNvPr id="95" name="Рисунок 2"/>
        <xdr:cNvPicPr>
          <a:picLocks noChangeAspect="1"/>
        </xdr:cNvPicPr>
      </xdr:nvPicPr>
      <xdr:blipFill>
        <a:blip r:embed="rId53"/>
        <a:stretch/>
      </xdr:blipFill>
      <xdr:spPr bwMode="auto">
        <a:xfrm>
          <a:off x="367240" y="13053527"/>
          <a:ext cx="906253" cy="332273"/>
        </a:xfrm>
        <a:prstGeom prst="rect">
          <a:avLst/>
        </a:prstGeom>
        <a:noFill/>
        <a:ln>
          <a:noFill/>
        </a:ln>
      </xdr:spPr>
    </xdr:pic>
    <xdr:clientData/>
  </xdr:twoCellAnchor>
  <xdr:twoCellAnchor editAs="twoCell">
    <xdr:from>
      <xdr:col>1</xdr:col>
      <xdr:colOff>83127</xdr:colOff>
      <xdr:row>53</xdr:row>
      <xdr:rowOff>126856</xdr:rowOff>
    </xdr:from>
    <xdr:to>
      <xdr:col>1</xdr:col>
      <xdr:colOff>752475</xdr:colOff>
      <xdr:row>55</xdr:row>
      <xdr:rowOff>144015</xdr:rowOff>
    </xdr:to>
    <xdr:pic>
      <xdr:nvPicPr>
        <xdr:cNvPr id="96" name="Рисунок 364"/>
        <xdr:cNvPicPr>
          <a:picLocks noChangeAspect="1"/>
        </xdr:cNvPicPr>
      </xdr:nvPicPr>
      <xdr:blipFill>
        <a:blip r:embed="rId54"/>
        <a:srcRect l="15477" t="19643" r="17262" b="21429"/>
        <a:stretch/>
      </xdr:blipFill>
      <xdr:spPr bwMode="auto">
        <a:xfrm>
          <a:off x="378402" y="14823931"/>
          <a:ext cx="669348" cy="512460"/>
        </a:xfrm>
        <a:prstGeom prst="rect">
          <a:avLst/>
        </a:prstGeom>
        <a:noFill/>
        <a:ln>
          <a:noFill/>
        </a:ln>
      </xdr:spPr>
    </xdr:pic>
    <xdr:clientData/>
  </xdr:twoCellAnchor>
  <xdr:twoCellAnchor editAs="twoCell">
    <xdr:from>
      <xdr:col>1</xdr:col>
      <xdr:colOff>152401</xdr:colOff>
      <xdr:row>56</xdr:row>
      <xdr:rowOff>152428</xdr:rowOff>
    </xdr:from>
    <xdr:to>
      <xdr:col>1</xdr:col>
      <xdr:colOff>657225</xdr:colOff>
      <xdr:row>58</xdr:row>
      <xdr:rowOff>166687</xdr:rowOff>
    </xdr:to>
    <xdr:pic>
      <xdr:nvPicPr>
        <xdr:cNvPr id="97" name="Рисунок 365"/>
        <xdr:cNvPicPr>
          <a:picLocks noChangeAspect="1"/>
        </xdr:cNvPicPr>
      </xdr:nvPicPr>
      <xdr:blipFill>
        <a:blip r:embed="rId55"/>
        <a:srcRect l="17514" t="14125" r="18079" b="15819"/>
        <a:stretch/>
      </xdr:blipFill>
      <xdr:spPr bwMode="auto">
        <a:xfrm>
          <a:off x="447676" y="15592453"/>
          <a:ext cx="504824" cy="509559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</xdr:col>
      <xdr:colOff>247649</xdr:colOff>
      <xdr:row>165</xdr:row>
      <xdr:rowOff>152799</xdr:rowOff>
    </xdr:from>
    <xdr:to>
      <xdr:col>1</xdr:col>
      <xdr:colOff>714375</xdr:colOff>
      <xdr:row>168</xdr:row>
      <xdr:rowOff>15142</xdr:rowOff>
    </xdr:to>
    <xdr:pic>
      <xdr:nvPicPr>
        <xdr:cNvPr id="98" name="Рисунок 97"/>
        <xdr:cNvPicPr>
          <a:picLocks noChangeAspect="1" noChangeArrowheads="1"/>
        </xdr:cNvPicPr>
      </xdr:nvPicPr>
      <xdr:blipFill>
        <a:blip r:embed="rId56"/>
        <a:stretch/>
      </xdr:blipFill>
      <xdr:spPr bwMode="auto">
        <a:xfrm>
          <a:off x="542925" y="42319974"/>
          <a:ext cx="485775" cy="519569"/>
        </a:xfrm>
        <a:prstGeom prst="rect">
          <a:avLst/>
        </a:prstGeom>
        <a:noFill/>
      </xdr:spPr>
    </xdr:pic>
    <xdr:clientData/>
  </xdr:twoCellAnchor>
  <xdr:oneCellAnchor>
    <xdr:from>
      <xdr:col>1</xdr:col>
      <xdr:colOff>82901</xdr:colOff>
      <xdr:row>134</xdr:row>
      <xdr:rowOff>63500</xdr:rowOff>
    </xdr:from>
    <xdr:ext cx="838907" cy="375707"/>
    <xdr:pic>
      <xdr:nvPicPr>
        <xdr:cNvPr id="99" name="Рисунок 98"/>
        <xdr:cNvPicPr>
          <a:picLocks noChangeAspect="1"/>
        </xdr:cNvPicPr>
      </xdr:nvPicPr>
      <xdr:blipFill>
        <a:blip r:embed="rId57"/>
        <a:srcRect l="7640" t="16757" r="9337" b="24995"/>
        <a:stretch/>
      </xdr:blipFill>
      <xdr:spPr bwMode="auto">
        <a:xfrm>
          <a:off x="378176" y="35706050"/>
          <a:ext cx="838907" cy="375707"/>
        </a:xfrm>
        <a:prstGeom prst="rect">
          <a:avLst/>
        </a:prstGeom>
      </xdr:spPr>
    </xdr:pic>
    <xdr:clientData/>
  </xdr:oneCellAnchor>
  <xdr:oneCellAnchor>
    <xdr:from>
      <xdr:col>5</xdr:col>
      <xdr:colOff>1781175</xdr:colOff>
      <xdr:row>281</xdr:row>
      <xdr:rowOff>0</xdr:rowOff>
    </xdr:from>
    <xdr:ext cx="9525" cy="428625"/>
    <xdr:pic>
      <xdr:nvPicPr>
        <xdr:cNvPr id="100" name="Picture 1757"/>
        <xdr:cNvPicPr>
          <a:picLocks noChangeAspect="1" noChangeArrowheads="1"/>
        </xdr:cNvPicPr>
      </xdr:nvPicPr>
      <xdr:blipFill>
        <a:blip r:embed="rId52"/>
        <a:stretch/>
      </xdr:blipFill>
      <xdr:spPr bwMode="auto">
        <a:xfrm>
          <a:off x="8134350" y="70427850"/>
          <a:ext cx="9525" cy="428625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5</xdr:col>
      <xdr:colOff>1781175</xdr:colOff>
      <xdr:row>295</xdr:row>
      <xdr:rowOff>0</xdr:rowOff>
    </xdr:from>
    <xdr:ext cx="9525" cy="428625"/>
    <xdr:pic>
      <xdr:nvPicPr>
        <xdr:cNvPr id="101" name="Picture 1757"/>
        <xdr:cNvPicPr>
          <a:picLocks noChangeAspect="1" noChangeArrowheads="1"/>
        </xdr:cNvPicPr>
      </xdr:nvPicPr>
      <xdr:blipFill>
        <a:blip r:embed="rId52"/>
        <a:stretch/>
      </xdr:blipFill>
      <xdr:spPr bwMode="auto">
        <a:xfrm>
          <a:off x="8134350" y="74809350"/>
          <a:ext cx="9525" cy="428625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1</xdr:col>
      <xdr:colOff>93133</xdr:colOff>
      <xdr:row>49</xdr:row>
      <xdr:rowOff>171157</xdr:rowOff>
    </xdr:from>
    <xdr:ext cx="893236" cy="323085"/>
    <xdr:pic>
      <xdr:nvPicPr>
        <xdr:cNvPr id="102" name="Рисунок 6"/>
        <xdr:cNvPicPr>
          <a:picLocks noChangeAspect="1"/>
        </xdr:cNvPicPr>
      </xdr:nvPicPr>
      <xdr:blipFill>
        <a:blip r:embed="rId58"/>
        <a:stretch/>
      </xdr:blipFill>
      <xdr:spPr bwMode="auto">
        <a:xfrm>
          <a:off x="388408" y="13830007"/>
          <a:ext cx="893236" cy="323085"/>
        </a:xfrm>
        <a:prstGeom prst="rect">
          <a:avLst/>
        </a:prstGeom>
        <a:noFill/>
        <a:ln>
          <a:noFill/>
        </a:ln>
      </xdr:spPr>
    </xdr:pic>
    <xdr:clientData/>
  </xdr:oneCellAnchor>
  <xdr:twoCellAnchor editAs="oneCell">
    <xdr:from>
      <xdr:col>1</xdr:col>
      <xdr:colOff>127000</xdr:colOff>
      <xdr:row>213</xdr:row>
      <xdr:rowOff>84666</xdr:rowOff>
    </xdr:from>
    <xdr:to>
      <xdr:col>1</xdr:col>
      <xdr:colOff>688975</xdr:colOff>
      <xdr:row>215</xdr:row>
      <xdr:rowOff>255587</xdr:rowOff>
    </xdr:to>
    <xdr:pic>
      <xdr:nvPicPr>
        <xdr:cNvPr id="103" name="Рисунок 5"/>
        <xdr:cNvPicPr>
          <a:picLocks noChangeAspect="1" noChangeArrowheads="1"/>
        </xdr:cNvPicPr>
      </xdr:nvPicPr>
      <xdr:blipFill>
        <a:blip r:embed="rId59"/>
        <a:stretch/>
      </xdr:blipFill>
      <xdr:spPr bwMode="auto">
        <a:xfrm>
          <a:off x="422275" y="57348967"/>
          <a:ext cx="581025" cy="761471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</xdr:col>
      <xdr:colOff>237068</xdr:colOff>
      <xdr:row>242</xdr:row>
      <xdr:rowOff>194733</xdr:rowOff>
    </xdr:from>
    <xdr:to>
      <xdr:col>1</xdr:col>
      <xdr:colOff>846404</xdr:colOff>
      <xdr:row>245</xdr:row>
      <xdr:rowOff>38100</xdr:rowOff>
    </xdr:to>
    <xdr:pic>
      <xdr:nvPicPr>
        <xdr:cNvPr id="104" name="Рисунок 103"/>
        <xdr:cNvPicPr>
          <a:picLocks noChangeAspect="1"/>
        </xdr:cNvPicPr>
      </xdr:nvPicPr>
      <xdr:blipFill>
        <a:blip r:embed="rId60"/>
        <a:stretch/>
      </xdr:blipFill>
      <xdr:spPr bwMode="auto">
        <a:xfrm>
          <a:off x="532343" y="64317033"/>
          <a:ext cx="609335" cy="405343"/>
        </a:xfrm>
        <a:prstGeom prst="rect">
          <a:avLst/>
        </a:prstGeom>
      </xdr:spPr>
    </xdr:pic>
    <xdr:clientData/>
  </xdr:twoCellAnchor>
  <xdr:twoCellAnchor editAs="twoCell">
    <xdr:from>
      <xdr:col>1</xdr:col>
      <xdr:colOff>31751</xdr:colOff>
      <xdr:row>344</xdr:row>
      <xdr:rowOff>21166</xdr:rowOff>
    </xdr:from>
    <xdr:to>
      <xdr:col>1</xdr:col>
      <xdr:colOff>807733</xdr:colOff>
      <xdr:row>346</xdr:row>
      <xdr:rowOff>40527</xdr:rowOff>
    </xdr:to>
    <xdr:pic>
      <xdr:nvPicPr>
        <xdr:cNvPr id="105" name="Рисунок 3"/>
        <xdr:cNvPicPr>
          <a:picLocks noChangeAspect="1"/>
        </xdr:cNvPicPr>
      </xdr:nvPicPr>
      <xdr:blipFill>
        <a:blip r:embed="rId61"/>
        <a:stretch/>
      </xdr:blipFill>
      <xdr:spPr bwMode="auto">
        <a:xfrm>
          <a:off x="327026" y="90070516"/>
          <a:ext cx="775982" cy="40036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</xdr:col>
      <xdr:colOff>95251</xdr:colOff>
      <xdr:row>354</xdr:row>
      <xdr:rowOff>182522</xdr:rowOff>
    </xdr:from>
    <xdr:to>
      <xdr:col>1</xdr:col>
      <xdr:colOff>721784</xdr:colOff>
      <xdr:row>355</xdr:row>
      <xdr:rowOff>197873</xdr:rowOff>
    </xdr:to>
    <xdr:pic>
      <xdr:nvPicPr>
        <xdr:cNvPr id="107" name="Рисунок 106"/>
        <xdr:cNvPicPr>
          <a:picLocks noChangeAspect="1"/>
        </xdr:cNvPicPr>
      </xdr:nvPicPr>
      <xdr:blipFill>
        <a:blip r:embed="rId62"/>
        <a:stretch/>
      </xdr:blipFill>
      <xdr:spPr bwMode="auto">
        <a:xfrm>
          <a:off x="390526" y="92165447"/>
          <a:ext cx="645584" cy="413020"/>
        </a:xfrm>
        <a:prstGeom prst="rect">
          <a:avLst/>
        </a:prstGeom>
      </xdr:spPr>
    </xdr:pic>
    <xdr:clientData/>
  </xdr:twoCellAnchor>
  <xdr:twoCellAnchor editAs="oneCell">
    <xdr:from>
      <xdr:col>1</xdr:col>
      <xdr:colOff>42334</xdr:colOff>
      <xdr:row>359</xdr:row>
      <xdr:rowOff>179917</xdr:rowOff>
    </xdr:from>
    <xdr:to>
      <xdr:col>1</xdr:col>
      <xdr:colOff>816054</xdr:colOff>
      <xdr:row>361</xdr:row>
      <xdr:rowOff>107912</xdr:rowOff>
    </xdr:to>
    <xdr:pic>
      <xdr:nvPicPr>
        <xdr:cNvPr id="108" name="Рисунок 107"/>
        <xdr:cNvPicPr>
          <a:picLocks noChangeAspect="1"/>
        </xdr:cNvPicPr>
      </xdr:nvPicPr>
      <xdr:blipFill>
        <a:blip r:embed="rId63"/>
        <a:stretch/>
      </xdr:blipFill>
      <xdr:spPr bwMode="auto">
        <a:xfrm>
          <a:off x="337609" y="93124867"/>
          <a:ext cx="792770" cy="439965"/>
        </a:xfrm>
        <a:prstGeom prst="rect">
          <a:avLst/>
        </a:prstGeom>
      </xdr:spPr>
    </xdr:pic>
    <xdr:clientData/>
  </xdr:twoCellAnchor>
  <xdr:twoCellAnchor editAs="oneCell">
    <xdr:from>
      <xdr:col>1</xdr:col>
      <xdr:colOff>31750</xdr:colOff>
      <xdr:row>8</xdr:row>
      <xdr:rowOff>80393</xdr:rowOff>
    </xdr:from>
    <xdr:to>
      <xdr:col>1</xdr:col>
      <xdr:colOff>827617</xdr:colOff>
      <xdr:row>8</xdr:row>
      <xdr:rowOff>407268</xdr:rowOff>
    </xdr:to>
    <xdr:pic>
      <xdr:nvPicPr>
        <xdr:cNvPr id="111" name="Рисунок 110"/>
        <xdr:cNvPicPr>
          <a:picLocks noChangeAspect="1"/>
        </xdr:cNvPicPr>
      </xdr:nvPicPr>
      <xdr:blipFill>
        <a:blip r:embed="rId64"/>
        <a:srcRect l="1623" t="18564" r="1242" b="24560"/>
        <a:stretch/>
      </xdr:blipFill>
      <xdr:spPr bwMode="auto">
        <a:xfrm>
          <a:off x="327025" y="2442593"/>
          <a:ext cx="814917" cy="326875"/>
        </a:xfrm>
        <a:prstGeom prst="rect">
          <a:avLst/>
        </a:prstGeom>
      </xdr:spPr>
    </xdr:pic>
    <xdr:clientData/>
  </xdr:twoCellAnchor>
  <xdr:twoCellAnchor editAs="oneCell">
    <xdr:from>
      <xdr:col>1</xdr:col>
      <xdr:colOff>17574</xdr:colOff>
      <xdr:row>9</xdr:row>
      <xdr:rowOff>81593</xdr:rowOff>
    </xdr:from>
    <xdr:to>
      <xdr:col>1</xdr:col>
      <xdr:colOff>816458</xdr:colOff>
      <xdr:row>9</xdr:row>
      <xdr:rowOff>417127</xdr:rowOff>
    </xdr:to>
    <xdr:pic>
      <xdr:nvPicPr>
        <xdr:cNvPr id="112" name="Рисунок 111"/>
        <xdr:cNvPicPr>
          <a:picLocks noChangeAspect="1"/>
        </xdr:cNvPicPr>
      </xdr:nvPicPr>
      <xdr:blipFill>
        <a:blip r:embed="rId65"/>
        <a:srcRect l="2374" t="23591" r="2313" b="28462"/>
        <a:stretch/>
      </xdr:blipFill>
      <xdr:spPr bwMode="auto">
        <a:xfrm>
          <a:off x="312849" y="2939093"/>
          <a:ext cx="817934" cy="335535"/>
        </a:xfrm>
        <a:prstGeom prst="rect">
          <a:avLst/>
        </a:prstGeom>
      </xdr:spPr>
    </xdr:pic>
    <xdr:clientData/>
  </xdr:twoCellAnchor>
  <xdr:twoCellAnchor editAs="oneCell">
    <xdr:from>
      <xdr:col>1</xdr:col>
      <xdr:colOff>84666</xdr:colOff>
      <xdr:row>71</xdr:row>
      <xdr:rowOff>98718</xdr:rowOff>
    </xdr:from>
    <xdr:to>
      <xdr:col>1</xdr:col>
      <xdr:colOff>891116</xdr:colOff>
      <xdr:row>72</xdr:row>
      <xdr:rowOff>211664</xdr:rowOff>
    </xdr:to>
    <xdr:pic>
      <xdr:nvPicPr>
        <xdr:cNvPr id="113" name="Рисунок 112"/>
        <xdr:cNvPicPr>
          <a:picLocks noChangeAspect="1"/>
        </xdr:cNvPicPr>
      </xdr:nvPicPr>
      <xdr:blipFill>
        <a:blip r:embed="rId66"/>
        <a:srcRect l="26416" t="31454" r="26198" b="32394"/>
        <a:stretch/>
      </xdr:blipFill>
      <xdr:spPr bwMode="auto">
        <a:xfrm>
          <a:off x="379942" y="20444118"/>
          <a:ext cx="825498" cy="417749"/>
        </a:xfrm>
        <a:prstGeom prst="rect">
          <a:avLst/>
        </a:prstGeom>
      </xdr:spPr>
    </xdr:pic>
    <xdr:clientData/>
  </xdr:twoCellAnchor>
  <xdr:twoCellAnchor editAs="twoCell">
    <xdr:from>
      <xdr:col>1</xdr:col>
      <xdr:colOff>38470</xdr:colOff>
      <xdr:row>25</xdr:row>
      <xdr:rowOff>222250</xdr:rowOff>
    </xdr:from>
    <xdr:to>
      <xdr:col>1</xdr:col>
      <xdr:colOff>989541</xdr:colOff>
      <xdr:row>26</xdr:row>
      <xdr:rowOff>190500</xdr:rowOff>
    </xdr:to>
    <xdr:pic>
      <xdr:nvPicPr>
        <xdr:cNvPr id="114" name="Рисунок 8"/>
        <xdr:cNvPicPr>
          <a:picLocks noChangeAspect="1" noChangeArrowheads="1"/>
        </xdr:cNvPicPr>
      </xdr:nvPicPr>
      <xdr:blipFill>
        <a:blip r:embed="rId67"/>
        <a:stretch/>
      </xdr:blipFill>
      <xdr:spPr bwMode="auto">
        <a:xfrm>
          <a:off x="333746" y="6956425"/>
          <a:ext cx="951071" cy="3683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twoCell">
    <xdr:from>
      <xdr:col>1</xdr:col>
      <xdr:colOff>137583</xdr:colOff>
      <xdr:row>28</xdr:row>
      <xdr:rowOff>190500</xdr:rowOff>
    </xdr:from>
    <xdr:to>
      <xdr:col>1</xdr:col>
      <xdr:colOff>698499</xdr:colOff>
      <xdr:row>30</xdr:row>
      <xdr:rowOff>176596</xdr:rowOff>
    </xdr:to>
    <xdr:pic>
      <xdr:nvPicPr>
        <xdr:cNvPr id="115" name="Рисунок 15"/>
        <xdr:cNvPicPr>
          <a:picLocks noChangeAspect="1" noChangeArrowheads="1"/>
        </xdr:cNvPicPr>
      </xdr:nvPicPr>
      <xdr:blipFill>
        <a:blip r:embed="rId68"/>
        <a:stretch/>
      </xdr:blipFill>
      <xdr:spPr bwMode="auto">
        <a:xfrm>
          <a:off x="432858" y="8124825"/>
          <a:ext cx="560917" cy="481396"/>
        </a:xfrm>
        <a:prstGeom prst="rect">
          <a:avLst/>
        </a:prstGeom>
        <a:noFill/>
        <a:ln>
          <a:noFill/>
        </a:ln>
      </xdr:spPr>
    </xdr:pic>
    <xdr:clientData/>
  </xdr:twoCellAnchor>
  <xdr:twoCellAnchor editAs="twoCell">
    <xdr:from>
      <xdr:col>1</xdr:col>
      <xdr:colOff>122359</xdr:colOff>
      <xdr:row>32</xdr:row>
      <xdr:rowOff>245918</xdr:rowOff>
    </xdr:from>
    <xdr:to>
      <xdr:col>1</xdr:col>
      <xdr:colOff>777891</xdr:colOff>
      <xdr:row>34</xdr:row>
      <xdr:rowOff>14404</xdr:rowOff>
    </xdr:to>
    <xdr:pic>
      <xdr:nvPicPr>
        <xdr:cNvPr id="116" name="Рисунок 17"/>
        <xdr:cNvPicPr>
          <a:picLocks noChangeAspect="1" noChangeArrowheads="1"/>
        </xdr:cNvPicPr>
      </xdr:nvPicPr>
      <xdr:blipFill>
        <a:blip r:embed="rId69"/>
        <a:stretch/>
      </xdr:blipFill>
      <xdr:spPr bwMode="auto">
        <a:xfrm rot="19093442">
          <a:off x="417635" y="9170843"/>
          <a:ext cx="655531" cy="444761"/>
        </a:xfrm>
        <a:prstGeom prst="rect">
          <a:avLst/>
        </a:prstGeom>
        <a:noFill/>
        <a:ln>
          <a:noFill/>
        </a:ln>
      </xdr:spPr>
    </xdr:pic>
    <xdr:clientData/>
  </xdr:twoCellAnchor>
  <xdr:oneCellAnchor>
    <xdr:from>
      <xdr:col>1</xdr:col>
      <xdr:colOff>77991</xdr:colOff>
      <xdr:row>139</xdr:row>
      <xdr:rowOff>190500</xdr:rowOff>
    </xdr:from>
    <xdr:ext cx="919629" cy="339296"/>
    <xdr:pic>
      <xdr:nvPicPr>
        <xdr:cNvPr id="117" name="Рисунок 116" descr="DENA матовый хром.jpg"/>
        <xdr:cNvPicPr>
          <a:picLocks noChangeAspect="1"/>
        </xdr:cNvPicPr>
      </xdr:nvPicPr>
      <xdr:blipFill>
        <a:blip r:embed="rId70"/>
        <a:stretch/>
      </xdr:blipFill>
      <xdr:spPr bwMode="auto">
        <a:xfrm>
          <a:off x="373265" y="36957000"/>
          <a:ext cx="919629" cy="339296"/>
        </a:xfrm>
        <a:prstGeom prst="rect">
          <a:avLst/>
        </a:prstGeom>
      </xdr:spPr>
    </xdr:pic>
    <xdr:clientData/>
  </xdr:oneCellAnchor>
  <xdr:oneCellAnchor>
    <xdr:from>
      <xdr:col>1</xdr:col>
      <xdr:colOff>87677</xdr:colOff>
      <xdr:row>155</xdr:row>
      <xdr:rowOff>184149</xdr:rowOff>
    </xdr:from>
    <xdr:ext cx="917739" cy="367434"/>
    <xdr:pic>
      <xdr:nvPicPr>
        <xdr:cNvPr id="118" name="Рисунок 117" descr="LAURA-LISCIA матовый хром.jpg"/>
        <xdr:cNvPicPr>
          <a:picLocks noChangeAspect="1"/>
        </xdr:cNvPicPr>
      </xdr:nvPicPr>
      <xdr:blipFill>
        <a:blip r:embed="rId71"/>
        <a:srcRect l="0" t="0" r="0" b="59445"/>
        <a:stretch/>
      </xdr:blipFill>
      <xdr:spPr bwMode="auto">
        <a:xfrm>
          <a:off x="382953" y="40312974"/>
          <a:ext cx="917739" cy="367434"/>
        </a:xfrm>
        <a:prstGeom prst="rect">
          <a:avLst/>
        </a:prstGeom>
      </xdr:spPr>
    </xdr:pic>
    <xdr:clientData/>
  </xdr:oneCellAnchor>
  <xdr:oneCellAnchor>
    <xdr:from>
      <xdr:col>1</xdr:col>
      <xdr:colOff>17991</xdr:colOff>
      <xdr:row>150</xdr:row>
      <xdr:rowOff>80435</xdr:rowOff>
    </xdr:from>
    <xdr:ext cx="1002449" cy="469898"/>
    <xdr:pic>
      <xdr:nvPicPr>
        <xdr:cNvPr id="119" name="Рисунок 118"/>
        <xdr:cNvPicPr>
          <a:picLocks noChangeAspect="1"/>
        </xdr:cNvPicPr>
      </xdr:nvPicPr>
      <xdr:blipFill>
        <a:blip r:embed="rId72"/>
        <a:stretch/>
      </xdr:blipFill>
      <xdr:spPr bwMode="auto">
        <a:xfrm>
          <a:off x="313266" y="39085310"/>
          <a:ext cx="1002448" cy="469898"/>
        </a:xfrm>
        <a:prstGeom prst="rect">
          <a:avLst/>
        </a:prstGeom>
      </xdr:spPr>
    </xdr:pic>
    <xdr:clientData/>
  </xdr:oneCellAnchor>
  <xdr:oneCellAnchor>
    <xdr:from>
      <xdr:col>1</xdr:col>
      <xdr:colOff>84098</xdr:colOff>
      <xdr:row>160</xdr:row>
      <xdr:rowOff>8169</xdr:rowOff>
    </xdr:from>
    <xdr:ext cx="900153" cy="370062"/>
    <xdr:pic>
      <xdr:nvPicPr>
        <xdr:cNvPr id="120" name="Рисунок 119" descr="PATRIZIO бронза.jpg"/>
        <xdr:cNvPicPr>
          <a:picLocks noChangeAspect="1"/>
        </xdr:cNvPicPr>
      </xdr:nvPicPr>
      <xdr:blipFill>
        <a:blip r:embed="rId73"/>
        <a:srcRect l="0" t="0" r="0" b="58333"/>
        <a:stretch/>
      </xdr:blipFill>
      <xdr:spPr bwMode="auto">
        <a:xfrm>
          <a:off x="379373" y="41260945"/>
          <a:ext cx="900153" cy="370062"/>
        </a:xfrm>
        <a:prstGeom prst="rect">
          <a:avLst/>
        </a:prstGeom>
      </xdr:spPr>
    </xdr:pic>
    <xdr:clientData/>
  </xdr:oneCellAnchor>
  <xdr:oneCellAnchor>
    <xdr:from>
      <xdr:col>1</xdr:col>
      <xdr:colOff>40299</xdr:colOff>
      <xdr:row>94</xdr:row>
      <xdr:rowOff>296333</xdr:rowOff>
    </xdr:from>
    <xdr:ext cx="953721" cy="349249"/>
    <xdr:pic>
      <xdr:nvPicPr>
        <xdr:cNvPr id="121" name="Рисунок 120"/>
        <xdr:cNvPicPr>
          <a:picLocks noChangeAspect="1"/>
        </xdr:cNvPicPr>
      </xdr:nvPicPr>
      <xdr:blipFill>
        <a:blip r:embed="rId74"/>
        <a:srcRect l="11574" t="35948" r="11084" b="35729"/>
        <a:stretch/>
      </xdr:blipFill>
      <xdr:spPr bwMode="auto">
        <a:xfrm>
          <a:off x="335574" y="26899657"/>
          <a:ext cx="953721" cy="349250"/>
        </a:xfrm>
        <a:prstGeom prst="rect">
          <a:avLst/>
        </a:prstGeom>
      </xdr:spPr>
    </xdr:pic>
    <xdr:clientData/>
  </xdr:oneCellAnchor>
  <xdr:twoCellAnchor editAs="twoCell">
    <xdr:from>
      <xdr:col>1</xdr:col>
      <xdr:colOff>31750</xdr:colOff>
      <xdr:row>98</xdr:row>
      <xdr:rowOff>57150</xdr:rowOff>
    </xdr:from>
    <xdr:to>
      <xdr:col>1</xdr:col>
      <xdr:colOff>976726</xdr:colOff>
      <xdr:row>100</xdr:row>
      <xdr:rowOff>63498</xdr:rowOff>
    </xdr:to>
    <xdr:pic>
      <xdr:nvPicPr>
        <xdr:cNvPr id="122" name="Picture 232"/>
        <xdr:cNvPicPr>
          <a:picLocks noChangeAspect="1" noChangeArrowheads="1"/>
        </xdr:cNvPicPr>
      </xdr:nvPicPr>
      <xdr:blipFill>
        <a:blip r:embed="rId75">
          <a:extLst>
            <a:ext uri="{96DAC541-7B7A-43D3-8B79-37D633B846F1}">
              <asvg:svgBlip xmlns:asvg="http://schemas.microsoft.com/office/drawing/2016/SVG/main" r:embed="rId76"/>
            </a:ext>
          </a:extLst>
        </a:blip>
        <a:stretch/>
      </xdr:blipFill>
      <xdr:spPr bwMode="auto">
        <a:xfrm>
          <a:off x="327025" y="27698700"/>
          <a:ext cx="944976" cy="425448"/>
        </a:xfrm>
        <a:prstGeom prst="rect">
          <a:avLst/>
        </a:prstGeom>
        <a:noFill/>
        <a:ln>
          <a:noFill/>
        </a:ln>
      </xdr:spPr>
    </xdr:pic>
    <xdr:clientData/>
  </xdr:twoCellAnchor>
  <xdr:twoCellAnchor editAs="twoCell">
    <xdr:from>
      <xdr:col>1</xdr:col>
      <xdr:colOff>227012</xdr:colOff>
      <xdr:row>114</xdr:row>
      <xdr:rowOff>199468</xdr:rowOff>
    </xdr:from>
    <xdr:to>
      <xdr:col>1</xdr:col>
      <xdr:colOff>771525</xdr:colOff>
      <xdr:row>117</xdr:row>
      <xdr:rowOff>9525</xdr:rowOff>
    </xdr:to>
    <xdr:pic>
      <xdr:nvPicPr>
        <xdr:cNvPr id="123" name="Picture 251"/>
        <xdr:cNvPicPr>
          <a:picLocks noChangeAspect="1" noChangeArrowheads="1"/>
        </xdr:cNvPicPr>
      </xdr:nvPicPr>
      <xdr:blipFill>
        <a:blip r:embed="rId77"/>
        <a:srcRect l="0" t="3526" r="2563" b="0"/>
        <a:stretch/>
      </xdr:blipFill>
      <xdr:spPr bwMode="auto">
        <a:xfrm>
          <a:off x="522287" y="31193820"/>
          <a:ext cx="544513" cy="43870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34018</xdr:colOff>
      <xdr:row>465</xdr:row>
      <xdr:rowOff>28575</xdr:rowOff>
    </xdr:from>
    <xdr:to>
      <xdr:col>1</xdr:col>
      <xdr:colOff>757559</xdr:colOff>
      <xdr:row>465</xdr:row>
      <xdr:rowOff>552449</xdr:rowOff>
    </xdr:to>
    <xdr:pic>
      <xdr:nvPicPr>
        <xdr:cNvPr id="124" name="Рисунок 123"/>
        <xdr:cNvPicPr>
          <a:picLocks noChangeAspect="1"/>
        </xdr:cNvPicPr>
      </xdr:nvPicPr>
      <xdr:blipFill>
        <a:blip r:embed="rId78"/>
        <a:srcRect l="28283" t="12121" r="29293" b="18182"/>
        <a:stretch/>
      </xdr:blipFill>
      <xdr:spPr bwMode="auto">
        <a:xfrm>
          <a:off x="329293" y="148199475"/>
          <a:ext cx="723541" cy="523875"/>
        </a:xfrm>
        <a:prstGeom prst="rect">
          <a:avLst/>
        </a:prstGeom>
      </xdr:spPr>
    </xdr:pic>
    <xdr:clientData/>
  </xdr:twoCellAnchor>
  <xdr:twoCellAnchor editAs="oneCell">
    <xdr:from>
      <xdr:col>18</xdr:col>
      <xdr:colOff>38100</xdr:colOff>
      <xdr:row>226</xdr:row>
      <xdr:rowOff>11652</xdr:rowOff>
    </xdr:from>
    <xdr:to>
      <xdr:col>32</xdr:col>
      <xdr:colOff>524123</xdr:colOff>
      <xdr:row>236</xdr:row>
      <xdr:rowOff>119246</xdr:rowOff>
    </xdr:to>
    <xdr:pic>
      <xdr:nvPicPr>
        <xdr:cNvPr id="126" name="Рисунок 125"/>
        <xdr:cNvPicPr>
          <a:picLocks noChangeAspect="1"/>
        </xdr:cNvPicPr>
      </xdr:nvPicPr>
      <xdr:blipFill>
        <a:blip r:embed="rId79"/>
        <a:srcRect l="19002" t="69148" r="51834" b="0"/>
        <a:stretch/>
      </xdr:blipFill>
      <xdr:spPr bwMode="auto">
        <a:xfrm>
          <a:off x="9258300" y="58352277"/>
          <a:ext cx="2886324" cy="2035535"/>
        </a:xfrm>
        <a:prstGeom prst="rect">
          <a:avLst/>
        </a:prstGeom>
      </xdr:spPr>
    </xdr:pic>
    <xdr:clientData/>
  </xdr:twoCellAnchor>
  <xdr:twoCellAnchor editAs="oneCell">
    <xdr:from>
      <xdr:col>25</xdr:col>
      <xdr:colOff>38165</xdr:colOff>
      <xdr:row>226</xdr:row>
      <xdr:rowOff>85725</xdr:rowOff>
    </xdr:from>
    <xdr:to>
      <xdr:col>33</xdr:col>
      <xdr:colOff>331139</xdr:colOff>
      <xdr:row>232</xdr:row>
      <xdr:rowOff>181091</xdr:rowOff>
    </xdr:to>
    <xdr:pic>
      <xdr:nvPicPr>
        <xdr:cNvPr id="127" name="Рисунок 126"/>
        <xdr:cNvPicPr>
          <a:picLocks noChangeAspect="1"/>
        </xdr:cNvPicPr>
      </xdr:nvPicPr>
      <xdr:blipFill>
        <a:blip r:embed="rId79"/>
        <a:srcRect l="47862" t="69148" r="18956" b="11694"/>
        <a:stretch/>
      </xdr:blipFill>
      <xdr:spPr bwMode="auto">
        <a:xfrm>
          <a:off x="13563665" y="58426350"/>
          <a:ext cx="3283889" cy="1263989"/>
        </a:xfrm>
        <a:prstGeom prst="rect">
          <a:avLst/>
        </a:prstGeom>
      </xdr:spPr>
    </xdr:pic>
    <xdr:clientData/>
  </xdr:twoCellAnchor>
  <xdr:twoCellAnchor editAs="oneCell">
    <xdr:from>
      <xdr:col>1</xdr:col>
      <xdr:colOff>55358</xdr:colOff>
      <xdr:row>68</xdr:row>
      <xdr:rowOff>127814</xdr:rowOff>
    </xdr:from>
    <xdr:to>
      <xdr:col>1</xdr:col>
      <xdr:colOff>978044</xdr:colOff>
      <xdr:row>69</xdr:row>
      <xdr:rowOff>211668</xdr:rowOff>
    </xdr:to>
    <xdr:pic>
      <xdr:nvPicPr>
        <xdr:cNvPr id="254" name="Рисунок 253" descr="ELLE матовый хром.jpg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350633" y="21035189"/>
          <a:ext cx="922686" cy="426754"/>
        </a:xfrm>
        <a:prstGeom prst="rect">
          <a:avLst/>
        </a:prstGeom>
      </xdr:spPr>
    </xdr:pic>
    <xdr:clientData/>
  </xdr:twoCellAnchor>
  <xdr:twoCellAnchor editAs="oneCell">
    <xdr:from>
      <xdr:col>1</xdr:col>
      <xdr:colOff>234463</xdr:colOff>
      <xdr:row>216</xdr:row>
      <xdr:rowOff>175846</xdr:rowOff>
    </xdr:from>
    <xdr:to>
      <xdr:col>1</xdr:col>
      <xdr:colOff>761310</xdr:colOff>
      <xdr:row>219</xdr:row>
      <xdr:rowOff>62950</xdr:rowOff>
    </xdr:to>
    <xdr:pic>
      <xdr:nvPicPr>
        <xdr:cNvPr id="255" name="Рисунок 254" descr="ПС мат.хром.jpg"/>
        <xdr:cNvPicPr>
          <a:picLocks noChangeAspect="1"/>
        </xdr:cNvPicPr>
      </xdr:nvPicPr>
      <xdr:blipFill>
        <a:blip r:embed="rId2"/>
        <a:srcRect l="24436" t="-398" r="21513" b="22974"/>
        <a:stretch/>
      </xdr:blipFill>
      <xdr:spPr bwMode="auto">
        <a:xfrm>
          <a:off x="529738" y="61802596"/>
          <a:ext cx="526847" cy="877704"/>
        </a:xfrm>
        <a:prstGeom prst="rect">
          <a:avLst/>
        </a:prstGeom>
      </xdr:spPr>
    </xdr:pic>
    <xdr:clientData/>
  </xdr:twoCellAnchor>
  <xdr:twoCellAnchor editAs="oneCell">
    <xdr:from>
      <xdr:col>1</xdr:col>
      <xdr:colOff>58615</xdr:colOff>
      <xdr:row>343</xdr:row>
      <xdr:rowOff>38100</xdr:rowOff>
    </xdr:from>
    <xdr:to>
      <xdr:col>1</xdr:col>
      <xdr:colOff>841633</xdr:colOff>
      <xdr:row>344</xdr:row>
      <xdr:rowOff>34609</xdr:rowOff>
    </xdr:to>
    <xdr:pic>
      <xdr:nvPicPr>
        <xdr:cNvPr id="256" name="Рисунок 255" descr="мат.хром.jpg"/>
        <xdr:cNvPicPr>
          <a:picLocks noChangeAspect="1"/>
        </xdr:cNvPicPr>
      </xdr:nvPicPr>
      <xdr:blipFill>
        <a:blip r:embed="rId80"/>
        <a:stretch/>
      </xdr:blipFill>
      <xdr:spPr bwMode="auto">
        <a:xfrm>
          <a:off x="353890" y="94859475"/>
          <a:ext cx="783019" cy="387033"/>
        </a:xfrm>
        <a:prstGeom prst="rect">
          <a:avLst/>
        </a:prstGeom>
      </xdr:spPr>
    </xdr:pic>
    <xdr:clientData/>
  </xdr:twoCellAnchor>
  <xdr:twoCellAnchor editAs="twoCell">
    <xdr:from>
      <xdr:col>1</xdr:col>
      <xdr:colOff>46038</xdr:colOff>
      <xdr:row>104</xdr:row>
      <xdr:rowOff>173037</xdr:rowOff>
    </xdr:from>
    <xdr:to>
      <xdr:col>1</xdr:col>
      <xdr:colOff>1028700</xdr:colOff>
      <xdr:row>106</xdr:row>
      <xdr:rowOff>157163</xdr:rowOff>
    </xdr:to>
    <xdr:pic>
      <xdr:nvPicPr>
        <xdr:cNvPr id="257" name="Picture 168"/>
        <xdr:cNvPicPr>
          <a:picLocks noChangeAspect="1" noChangeArrowheads="1"/>
        </xdr:cNvPicPr>
      </xdr:nvPicPr>
      <xdr:blipFill>
        <a:blip r:embed="rId3"/>
        <a:stretch/>
      </xdr:blipFill>
      <xdr:spPr bwMode="auto">
        <a:xfrm>
          <a:off x="341313" y="31500762"/>
          <a:ext cx="982662" cy="40322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twoCell">
    <xdr:from>
      <xdr:col>1</xdr:col>
      <xdr:colOff>262856</xdr:colOff>
      <xdr:row>119</xdr:row>
      <xdr:rowOff>141374</xdr:rowOff>
    </xdr:from>
    <xdr:to>
      <xdr:col>1</xdr:col>
      <xdr:colOff>704849</xdr:colOff>
      <xdr:row>121</xdr:row>
      <xdr:rowOff>180975</xdr:rowOff>
    </xdr:to>
    <xdr:pic>
      <xdr:nvPicPr>
        <xdr:cNvPr id="258" name="Picture 248"/>
        <xdr:cNvPicPr>
          <a:picLocks noChangeAspect="1" noChangeArrowheads="1"/>
        </xdr:cNvPicPr>
      </xdr:nvPicPr>
      <xdr:blipFill>
        <a:blip r:embed="rId4"/>
        <a:stretch/>
      </xdr:blipFill>
      <xdr:spPr bwMode="auto">
        <a:xfrm>
          <a:off x="558131" y="34802849"/>
          <a:ext cx="441994" cy="45870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twoCell">
    <xdr:from>
      <xdr:col>1</xdr:col>
      <xdr:colOff>93663</xdr:colOff>
      <xdr:row>123</xdr:row>
      <xdr:rowOff>84666</xdr:rowOff>
    </xdr:from>
    <xdr:to>
      <xdr:col>1</xdr:col>
      <xdr:colOff>987689</xdr:colOff>
      <xdr:row>124</xdr:row>
      <xdr:rowOff>324910</xdr:rowOff>
    </xdr:to>
    <xdr:pic>
      <xdr:nvPicPr>
        <xdr:cNvPr id="259" name="Picture 139" descr="485-1-38-1976347888"/>
        <xdr:cNvPicPr>
          <a:picLocks noChangeAspect="1" noChangeArrowheads="1"/>
        </xdr:cNvPicPr>
      </xdr:nvPicPr>
      <xdr:blipFill>
        <a:blip r:embed="rId5"/>
        <a:stretch/>
      </xdr:blipFill>
      <xdr:spPr bwMode="auto">
        <a:xfrm>
          <a:off x="388938" y="35584342"/>
          <a:ext cx="894026" cy="44979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100541</xdr:colOff>
      <xdr:row>125</xdr:row>
      <xdr:rowOff>82021</xdr:rowOff>
    </xdr:from>
    <xdr:to>
      <xdr:col>1</xdr:col>
      <xdr:colOff>553677</xdr:colOff>
      <xdr:row>127</xdr:row>
      <xdr:rowOff>60965</xdr:rowOff>
    </xdr:to>
    <xdr:pic>
      <xdr:nvPicPr>
        <xdr:cNvPr id="260" name="Рисунок 259" descr="138_big.jpg"/>
        <xdr:cNvPicPr>
          <a:picLocks noChangeAspect="1"/>
        </xdr:cNvPicPr>
      </xdr:nvPicPr>
      <xdr:blipFill>
        <a:blip r:embed="rId6"/>
        <a:srcRect l="25555" t="25873" r="21429" b="24444"/>
        <a:stretch/>
      </xdr:blipFill>
      <xdr:spPr bwMode="auto">
        <a:xfrm>
          <a:off x="395816" y="36200822"/>
          <a:ext cx="453136" cy="417093"/>
        </a:xfrm>
        <a:prstGeom prst="rect">
          <a:avLst/>
        </a:prstGeom>
      </xdr:spPr>
    </xdr:pic>
    <xdr:clientData/>
  </xdr:twoCellAnchor>
  <xdr:twoCellAnchor editAs="oneCell">
    <xdr:from>
      <xdr:col>1</xdr:col>
      <xdr:colOff>443442</xdr:colOff>
      <xdr:row>126</xdr:row>
      <xdr:rowOff>116946</xdr:rowOff>
    </xdr:from>
    <xdr:to>
      <xdr:col>1</xdr:col>
      <xdr:colOff>931333</xdr:colOff>
      <xdr:row>127</xdr:row>
      <xdr:rowOff>259786</xdr:rowOff>
    </xdr:to>
    <xdr:pic>
      <xdr:nvPicPr>
        <xdr:cNvPr id="261" name="Рисунок 260" descr="CL S.CHROME.jpg"/>
        <xdr:cNvPicPr>
          <a:picLocks noChangeAspect="1"/>
        </xdr:cNvPicPr>
      </xdr:nvPicPr>
      <xdr:blipFill>
        <a:blip r:embed="rId7"/>
        <a:srcRect l="28254" t="36825" r="28730" b="30158"/>
        <a:stretch/>
      </xdr:blipFill>
      <xdr:spPr bwMode="auto">
        <a:xfrm>
          <a:off x="738717" y="36445296"/>
          <a:ext cx="487891" cy="371440"/>
        </a:xfrm>
        <a:prstGeom prst="rect">
          <a:avLst/>
        </a:prstGeom>
      </xdr:spPr>
    </xdr:pic>
    <xdr:clientData/>
  </xdr:twoCellAnchor>
  <xdr:twoCellAnchor editAs="oneCell">
    <xdr:from>
      <xdr:col>1</xdr:col>
      <xdr:colOff>206375</xdr:colOff>
      <xdr:row>186</xdr:row>
      <xdr:rowOff>63500</xdr:rowOff>
    </xdr:from>
    <xdr:to>
      <xdr:col>1</xdr:col>
      <xdr:colOff>654050</xdr:colOff>
      <xdr:row>187</xdr:row>
      <xdr:rowOff>165101</xdr:rowOff>
    </xdr:to>
    <xdr:pic>
      <xdr:nvPicPr>
        <xdr:cNvPr id="262" name="Рисунок 22"/>
        <xdr:cNvPicPr>
          <a:picLocks noChangeAspect="1"/>
        </xdr:cNvPicPr>
      </xdr:nvPicPr>
      <xdr:blipFill>
        <a:blip r:embed="rId8"/>
        <a:stretch/>
      </xdr:blipFill>
      <xdr:spPr bwMode="auto">
        <a:xfrm>
          <a:off x="501650" y="50936525"/>
          <a:ext cx="447675" cy="35877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212725</xdr:colOff>
      <xdr:row>189</xdr:row>
      <xdr:rowOff>130175</xdr:rowOff>
    </xdr:from>
    <xdr:to>
      <xdr:col>1</xdr:col>
      <xdr:colOff>593725</xdr:colOff>
      <xdr:row>190</xdr:row>
      <xdr:rowOff>155573</xdr:rowOff>
    </xdr:to>
    <xdr:pic>
      <xdr:nvPicPr>
        <xdr:cNvPr id="263" name="Рисунок 25"/>
        <xdr:cNvPicPr>
          <a:picLocks noChangeAspect="1"/>
        </xdr:cNvPicPr>
      </xdr:nvPicPr>
      <xdr:blipFill>
        <a:blip r:embed="rId9"/>
        <a:stretch/>
      </xdr:blipFill>
      <xdr:spPr bwMode="auto">
        <a:xfrm>
          <a:off x="508000" y="51774725"/>
          <a:ext cx="381000" cy="28257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39688</xdr:colOff>
      <xdr:row>182</xdr:row>
      <xdr:rowOff>214312</xdr:rowOff>
    </xdr:from>
    <xdr:to>
      <xdr:col>1</xdr:col>
      <xdr:colOff>816571</xdr:colOff>
      <xdr:row>183</xdr:row>
      <xdr:rowOff>98426</xdr:rowOff>
    </xdr:to>
    <xdr:pic>
      <xdr:nvPicPr>
        <xdr:cNvPr id="264" name="Рисунок 19"/>
        <xdr:cNvPicPr>
          <a:picLocks noChangeAspect="1"/>
        </xdr:cNvPicPr>
      </xdr:nvPicPr>
      <xdr:blipFill>
        <a:blip r:embed="rId10"/>
        <a:stretch/>
      </xdr:blipFill>
      <xdr:spPr bwMode="auto">
        <a:xfrm>
          <a:off x="334963" y="49677638"/>
          <a:ext cx="776883" cy="28416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39686</xdr:colOff>
      <xdr:row>175</xdr:row>
      <xdr:rowOff>365494</xdr:rowOff>
    </xdr:from>
    <xdr:to>
      <xdr:col>1</xdr:col>
      <xdr:colOff>809625</xdr:colOff>
      <xdr:row>176</xdr:row>
      <xdr:rowOff>215901</xdr:rowOff>
    </xdr:to>
    <xdr:pic>
      <xdr:nvPicPr>
        <xdr:cNvPr id="265" name="Рисунок 4"/>
        <xdr:cNvPicPr>
          <a:picLocks noChangeAspect="1"/>
        </xdr:cNvPicPr>
      </xdr:nvPicPr>
      <xdr:blipFill>
        <a:blip r:embed="rId11"/>
        <a:stretch/>
      </xdr:blipFill>
      <xdr:spPr bwMode="auto">
        <a:xfrm>
          <a:off x="334962" y="47790469"/>
          <a:ext cx="769938" cy="25998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23814</xdr:colOff>
      <xdr:row>179</xdr:row>
      <xdr:rowOff>25400</xdr:rowOff>
    </xdr:from>
    <xdr:to>
      <xdr:col>1</xdr:col>
      <xdr:colOff>793752</xdr:colOff>
      <xdr:row>180</xdr:row>
      <xdr:rowOff>33940</xdr:rowOff>
    </xdr:to>
    <xdr:pic>
      <xdr:nvPicPr>
        <xdr:cNvPr id="266" name="Рисунок 2"/>
        <xdr:cNvPicPr>
          <a:picLocks noChangeAspect="1"/>
        </xdr:cNvPicPr>
      </xdr:nvPicPr>
      <xdr:blipFill>
        <a:blip r:embed="rId12"/>
        <a:stretch/>
      </xdr:blipFill>
      <xdr:spPr bwMode="auto">
        <a:xfrm>
          <a:off x="319089" y="48745775"/>
          <a:ext cx="769938" cy="27524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222250</xdr:colOff>
      <xdr:row>280</xdr:row>
      <xdr:rowOff>13603</xdr:rowOff>
    </xdr:from>
    <xdr:to>
      <xdr:col>1</xdr:col>
      <xdr:colOff>698499</xdr:colOff>
      <xdr:row>282</xdr:row>
      <xdr:rowOff>92870</xdr:rowOff>
    </xdr:to>
    <xdr:pic>
      <xdr:nvPicPr>
        <xdr:cNvPr id="267" name="Рисунок 28"/>
        <xdr:cNvPicPr>
          <a:picLocks noChangeAspect="1"/>
        </xdr:cNvPicPr>
      </xdr:nvPicPr>
      <xdr:blipFill>
        <a:blip r:embed="rId81"/>
        <a:stretch/>
      </xdr:blipFill>
      <xdr:spPr bwMode="auto">
        <a:xfrm>
          <a:off x="517525" y="76175503"/>
          <a:ext cx="476250" cy="72458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251177</xdr:colOff>
      <xdr:row>391</xdr:row>
      <xdr:rowOff>88871</xdr:rowOff>
    </xdr:from>
    <xdr:to>
      <xdr:col>1</xdr:col>
      <xdr:colOff>584846</xdr:colOff>
      <xdr:row>395</xdr:row>
      <xdr:rowOff>53673</xdr:rowOff>
    </xdr:to>
    <xdr:pic>
      <xdr:nvPicPr>
        <xdr:cNvPr id="268" name="Рисунок 267" descr="Шпингалет D00320.15.342.jpg"/>
        <xdr:cNvPicPr>
          <a:picLocks noChangeAspect="1"/>
        </xdr:cNvPicPr>
      </xdr:nvPicPr>
      <xdr:blipFill>
        <a:blip r:embed="rId82"/>
        <a:srcRect l="0" t="0" r="0" b="53940"/>
        <a:stretch/>
      </xdr:blipFill>
      <xdr:spPr bwMode="auto">
        <a:xfrm rot="18331095">
          <a:off x="351077" y="107049971"/>
          <a:ext cx="724420" cy="333669"/>
        </a:xfrm>
        <a:prstGeom prst="rect">
          <a:avLst/>
        </a:prstGeom>
      </xdr:spPr>
    </xdr:pic>
    <xdr:clientData/>
  </xdr:twoCellAnchor>
  <xdr:twoCellAnchor editAs="twoCell">
    <xdr:from>
      <xdr:col>1</xdr:col>
      <xdr:colOff>70118</xdr:colOff>
      <xdr:row>234</xdr:row>
      <xdr:rowOff>66675</xdr:rowOff>
    </xdr:from>
    <xdr:to>
      <xdr:col>1</xdr:col>
      <xdr:colOff>825501</xdr:colOff>
      <xdr:row>240</xdr:row>
      <xdr:rowOff>128586</xdr:rowOff>
    </xdr:to>
    <xdr:pic>
      <xdr:nvPicPr>
        <xdr:cNvPr id="269" name="Immagine 31" descr="K2760 disegno tecnico quote cerniera.jpg"/>
        <xdr:cNvPicPr>
          <a:picLocks noChangeAspect="1"/>
        </xdr:cNvPicPr>
      </xdr:nvPicPr>
      <xdr:blipFill>
        <a:blip r:embed="rId13"/>
        <a:stretch/>
      </xdr:blipFill>
      <xdr:spPr bwMode="auto">
        <a:xfrm>
          <a:off x="365393" y="66598800"/>
          <a:ext cx="755384" cy="120491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113241</xdr:colOff>
      <xdr:row>250</xdr:row>
      <xdr:rowOff>112711</xdr:rowOff>
    </xdr:from>
    <xdr:to>
      <xdr:col>1</xdr:col>
      <xdr:colOff>924526</xdr:colOff>
      <xdr:row>255</xdr:row>
      <xdr:rowOff>105565</xdr:rowOff>
    </xdr:to>
    <xdr:pic>
      <xdr:nvPicPr>
        <xdr:cNvPr id="270" name="Рисунок 6"/>
        <xdr:cNvPicPr>
          <a:picLocks noChangeAspect="1"/>
        </xdr:cNvPicPr>
      </xdr:nvPicPr>
      <xdr:blipFill>
        <a:blip r:embed="rId14"/>
        <a:srcRect l="0" t="0" r="66270" b="0"/>
        <a:stretch/>
      </xdr:blipFill>
      <xdr:spPr bwMode="auto">
        <a:xfrm>
          <a:off x="408516" y="69721411"/>
          <a:ext cx="811285" cy="97154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twoCell">
    <xdr:from>
      <xdr:col>1</xdr:col>
      <xdr:colOff>323851</xdr:colOff>
      <xdr:row>193</xdr:row>
      <xdr:rowOff>74614</xdr:rowOff>
    </xdr:from>
    <xdr:to>
      <xdr:col>1</xdr:col>
      <xdr:colOff>780013</xdr:colOff>
      <xdr:row>195</xdr:row>
      <xdr:rowOff>355649</xdr:rowOff>
    </xdr:to>
    <xdr:pic>
      <xdr:nvPicPr>
        <xdr:cNvPr id="271" name="Рисунок 13"/>
        <xdr:cNvPicPr>
          <a:picLocks noChangeAspect="1"/>
        </xdr:cNvPicPr>
      </xdr:nvPicPr>
      <xdr:blipFill>
        <a:blip r:embed="rId15"/>
        <a:stretch/>
      </xdr:blipFill>
      <xdr:spPr bwMode="auto">
        <a:xfrm>
          <a:off x="619126" y="52700239"/>
          <a:ext cx="456162" cy="11192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twoCell">
    <xdr:from>
      <xdr:col>1</xdr:col>
      <xdr:colOff>295276</xdr:colOff>
      <xdr:row>199</xdr:row>
      <xdr:rowOff>68259</xdr:rowOff>
    </xdr:from>
    <xdr:to>
      <xdr:col>1</xdr:col>
      <xdr:colOff>769937</xdr:colOff>
      <xdr:row>201</xdr:row>
      <xdr:rowOff>331407</xdr:rowOff>
    </xdr:to>
    <xdr:pic>
      <xdr:nvPicPr>
        <xdr:cNvPr id="272" name="Рисунок 11"/>
        <xdr:cNvPicPr>
          <a:picLocks noChangeAspect="1"/>
        </xdr:cNvPicPr>
      </xdr:nvPicPr>
      <xdr:blipFill>
        <a:blip r:embed="rId16"/>
        <a:stretch/>
      </xdr:blipFill>
      <xdr:spPr bwMode="auto">
        <a:xfrm>
          <a:off x="590551" y="55208485"/>
          <a:ext cx="474662" cy="110134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twoCell">
    <xdr:from>
      <xdr:col>1</xdr:col>
      <xdr:colOff>285750</xdr:colOff>
      <xdr:row>196</xdr:row>
      <xdr:rowOff>87314</xdr:rowOff>
    </xdr:from>
    <xdr:to>
      <xdr:col>1</xdr:col>
      <xdr:colOff>776496</xdr:colOff>
      <xdr:row>198</xdr:row>
      <xdr:rowOff>336599</xdr:rowOff>
    </xdr:to>
    <xdr:pic>
      <xdr:nvPicPr>
        <xdr:cNvPr id="273" name="Рисунок 12"/>
        <xdr:cNvPicPr>
          <a:picLocks noChangeAspect="1"/>
        </xdr:cNvPicPr>
      </xdr:nvPicPr>
      <xdr:blipFill>
        <a:blip r:embed="rId17"/>
        <a:stretch/>
      </xdr:blipFill>
      <xdr:spPr bwMode="auto">
        <a:xfrm>
          <a:off x="581025" y="53970239"/>
          <a:ext cx="490747" cy="108748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222249</xdr:colOff>
      <xdr:row>209</xdr:row>
      <xdr:rowOff>168401</xdr:rowOff>
    </xdr:from>
    <xdr:to>
      <xdr:col>1</xdr:col>
      <xdr:colOff>752474</xdr:colOff>
      <xdr:row>211</xdr:row>
      <xdr:rowOff>274684</xdr:rowOff>
    </xdr:to>
    <xdr:pic>
      <xdr:nvPicPr>
        <xdr:cNvPr id="274" name="Рисунок 5"/>
        <xdr:cNvPicPr>
          <a:picLocks noChangeAspect="1"/>
        </xdr:cNvPicPr>
      </xdr:nvPicPr>
      <xdr:blipFill>
        <a:blip r:embed="rId18"/>
        <a:stretch/>
      </xdr:blipFill>
      <xdr:spPr bwMode="auto">
        <a:xfrm>
          <a:off x="517524" y="59318651"/>
          <a:ext cx="530225" cy="94448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225425</xdr:colOff>
      <xdr:row>203</xdr:row>
      <xdr:rowOff>142730</xdr:rowOff>
    </xdr:from>
    <xdr:to>
      <xdr:col>1</xdr:col>
      <xdr:colOff>800376</xdr:colOff>
      <xdr:row>205</xdr:row>
      <xdr:rowOff>263858</xdr:rowOff>
    </xdr:to>
    <xdr:pic>
      <xdr:nvPicPr>
        <xdr:cNvPr id="275" name="Рисунок 6"/>
        <xdr:cNvPicPr>
          <a:picLocks noChangeAspect="1"/>
        </xdr:cNvPicPr>
      </xdr:nvPicPr>
      <xdr:blipFill>
        <a:blip r:embed="rId19"/>
        <a:stretch/>
      </xdr:blipFill>
      <xdr:spPr bwMode="auto">
        <a:xfrm>
          <a:off x="520700" y="56778380"/>
          <a:ext cx="574951" cy="95932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246062</xdr:colOff>
      <xdr:row>206</xdr:row>
      <xdr:rowOff>185401</xdr:rowOff>
    </xdr:from>
    <xdr:to>
      <xdr:col>1</xdr:col>
      <xdr:colOff>762000</xdr:colOff>
      <xdr:row>208</xdr:row>
      <xdr:rowOff>356393</xdr:rowOff>
    </xdr:to>
    <xdr:pic>
      <xdr:nvPicPr>
        <xdr:cNvPr id="276" name="Рисунок 7"/>
        <xdr:cNvPicPr>
          <a:picLocks noChangeAspect="1"/>
        </xdr:cNvPicPr>
      </xdr:nvPicPr>
      <xdr:blipFill>
        <a:blip r:embed="rId20"/>
        <a:stretch/>
      </xdr:blipFill>
      <xdr:spPr bwMode="auto">
        <a:xfrm>
          <a:off x="541339" y="58078351"/>
          <a:ext cx="515936" cy="100919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twoCell">
    <xdr:from>
      <xdr:col>1</xdr:col>
      <xdr:colOff>152399</xdr:colOff>
      <xdr:row>273</xdr:row>
      <xdr:rowOff>123826</xdr:rowOff>
    </xdr:from>
    <xdr:to>
      <xdr:col>1</xdr:col>
      <xdr:colOff>791734</xdr:colOff>
      <xdr:row>277</xdr:row>
      <xdr:rowOff>180975</xdr:rowOff>
    </xdr:to>
    <xdr:pic>
      <xdr:nvPicPr>
        <xdr:cNvPr id="277" name="Picture 276"/>
        <xdr:cNvPicPr>
          <a:picLocks noChangeAspect="1" noChangeArrowheads="1"/>
        </xdr:cNvPicPr>
      </xdr:nvPicPr>
      <xdr:blipFill>
        <a:blip r:embed="rId83"/>
        <a:stretch/>
      </xdr:blipFill>
      <xdr:spPr bwMode="auto">
        <a:xfrm>
          <a:off x="447674" y="74942701"/>
          <a:ext cx="639335" cy="819149"/>
        </a:xfrm>
        <a:prstGeom prst="rect">
          <a:avLst/>
        </a:prstGeom>
        <a:noFill/>
        <a:ln>
          <a:noFill/>
        </a:ln>
      </xdr:spPr>
    </xdr:pic>
    <xdr:clientData/>
  </xdr:twoCellAnchor>
  <xdr:twoCellAnchor editAs="twoCell">
    <xdr:from>
      <xdr:col>1</xdr:col>
      <xdr:colOff>61912</xdr:colOff>
      <xdr:row>101</xdr:row>
      <xdr:rowOff>131947</xdr:rowOff>
    </xdr:from>
    <xdr:to>
      <xdr:col>1</xdr:col>
      <xdr:colOff>984249</xdr:colOff>
      <xdr:row>103</xdr:row>
      <xdr:rowOff>123824</xdr:rowOff>
    </xdr:to>
    <xdr:pic>
      <xdr:nvPicPr>
        <xdr:cNvPr id="278" name="Picture 1330"/>
        <xdr:cNvPicPr>
          <a:picLocks noChangeAspect="1" noChangeArrowheads="1"/>
        </xdr:cNvPicPr>
      </xdr:nvPicPr>
      <xdr:blipFill>
        <a:blip r:embed="rId21"/>
        <a:stretch/>
      </xdr:blipFill>
      <xdr:spPr bwMode="auto">
        <a:xfrm>
          <a:off x="357187" y="30831022"/>
          <a:ext cx="922337" cy="41097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twoCell">
    <xdr:from>
      <xdr:col>1</xdr:col>
      <xdr:colOff>39158</xdr:colOff>
      <xdr:row>108</xdr:row>
      <xdr:rowOff>28575</xdr:rowOff>
    </xdr:from>
    <xdr:to>
      <xdr:col>1</xdr:col>
      <xdr:colOff>971550</xdr:colOff>
      <xdr:row>109</xdr:row>
      <xdr:rowOff>186266</xdr:rowOff>
    </xdr:to>
    <xdr:pic>
      <xdr:nvPicPr>
        <xdr:cNvPr id="279" name="Picture 185"/>
        <xdr:cNvPicPr>
          <a:picLocks noChangeAspect="1" noChangeArrowheads="1"/>
        </xdr:cNvPicPr>
      </xdr:nvPicPr>
      <xdr:blipFill>
        <a:blip r:embed="rId22"/>
        <a:stretch/>
      </xdr:blipFill>
      <xdr:spPr bwMode="auto">
        <a:xfrm>
          <a:off x="334434" y="32385000"/>
          <a:ext cx="932391" cy="36724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twoCell">
    <xdr:from>
      <xdr:col>1</xdr:col>
      <xdr:colOff>70907</xdr:colOff>
      <xdr:row>110</xdr:row>
      <xdr:rowOff>43069</xdr:rowOff>
    </xdr:from>
    <xdr:to>
      <xdr:col>1</xdr:col>
      <xdr:colOff>942974</xdr:colOff>
      <xdr:row>112</xdr:row>
      <xdr:rowOff>1</xdr:rowOff>
    </xdr:to>
    <xdr:pic>
      <xdr:nvPicPr>
        <xdr:cNvPr id="280" name="Picture 212"/>
        <xdr:cNvPicPr>
          <a:picLocks noChangeAspect="1" noChangeArrowheads="1"/>
        </xdr:cNvPicPr>
      </xdr:nvPicPr>
      <xdr:blipFill>
        <a:blip r:embed="rId23"/>
        <a:stretch/>
      </xdr:blipFill>
      <xdr:spPr bwMode="auto">
        <a:xfrm>
          <a:off x="366182" y="32818594"/>
          <a:ext cx="872067" cy="37603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twoCell">
    <xdr:from>
      <xdr:col>1</xdr:col>
      <xdr:colOff>80433</xdr:colOff>
      <xdr:row>269</xdr:row>
      <xdr:rowOff>91672</xdr:rowOff>
    </xdr:from>
    <xdr:to>
      <xdr:col>1</xdr:col>
      <xdr:colOff>762000</xdr:colOff>
      <xdr:row>271</xdr:row>
      <xdr:rowOff>256420</xdr:rowOff>
    </xdr:to>
    <xdr:pic>
      <xdr:nvPicPr>
        <xdr:cNvPr id="281" name="40843" descr="Петля универсальная IN4400U BL (4BB 100x75x2,5) черный матовый"/>
        <xdr:cNvPicPr>
          <a:picLocks noChangeAspect="1"/>
        </xdr:cNvPicPr>
      </xdr:nvPicPr>
      <xdr:blipFill>
        <a:blip r:embed="rId24"/>
        <a:stretch/>
      </xdr:blipFill>
      <xdr:spPr bwMode="auto">
        <a:xfrm>
          <a:off x="375708" y="73958047"/>
          <a:ext cx="681568" cy="640998"/>
        </a:xfrm>
        <a:prstGeom prst="rect">
          <a:avLst/>
        </a:prstGeom>
      </xdr:spPr>
    </xdr:pic>
    <xdr:clientData/>
  </xdr:twoCellAnchor>
  <xdr:twoCellAnchor editAs="oneCell">
    <xdr:from>
      <xdr:col>1</xdr:col>
      <xdr:colOff>92607</xdr:colOff>
      <xdr:row>317</xdr:row>
      <xdr:rowOff>130175</xdr:rowOff>
    </xdr:from>
    <xdr:to>
      <xdr:col>1</xdr:col>
      <xdr:colOff>773642</xdr:colOff>
      <xdr:row>321</xdr:row>
      <xdr:rowOff>1646</xdr:rowOff>
    </xdr:to>
    <xdr:pic>
      <xdr:nvPicPr>
        <xdr:cNvPr id="282" name="Рисунок 281" descr="zamok_gardian_soft_1p.jpg"/>
        <xdr:cNvPicPr>
          <a:picLocks noChangeAspect="1"/>
        </xdr:cNvPicPr>
      </xdr:nvPicPr>
      <xdr:blipFill>
        <a:blip r:embed="rId84"/>
        <a:srcRect l="24038" t="4152" r="23513" b="4283"/>
        <a:stretch/>
      </xdr:blipFill>
      <xdr:spPr bwMode="auto">
        <a:xfrm>
          <a:off x="387882" y="86102825"/>
          <a:ext cx="681035" cy="1071620"/>
        </a:xfrm>
        <a:prstGeom prst="rect">
          <a:avLst/>
        </a:prstGeom>
      </xdr:spPr>
    </xdr:pic>
    <xdr:clientData/>
  </xdr:twoCellAnchor>
  <xdr:twoCellAnchor editAs="oneCell">
    <xdr:from>
      <xdr:col>1</xdr:col>
      <xdr:colOff>124357</xdr:colOff>
      <xdr:row>331</xdr:row>
      <xdr:rowOff>10904</xdr:rowOff>
    </xdr:from>
    <xdr:to>
      <xdr:col>1</xdr:col>
      <xdr:colOff>731982</xdr:colOff>
      <xdr:row>334</xdr:row>
      <xdr:rowOff>258228</xdr:rowOff>
    </xdr:to>
    <xdr:pic>
      <xdr:nvPicPr>
        <xdr:cNvPr id="283" name="Рисунок 282" descr="zamok_gardian_soft_11p.jpg"/>
        <xdr:cNvPicPr>
          <a:picLocks noChangeAspect="1"/>
        </xdr:cNvPicPr>
      </xdr:nvPicPr>
      <xdr:blipFill>
        <a:blip r:embed="rId85"/>
        <a:srcRect l="24114" t="3414" r="23602" b="4182"/>
        <a:stretch/>
      </xdr:blipFill>
      <xdr:spPr bwMode="auto">
        <a:xfrm>
          <a:off x="419632" y="90574604"/>
          <a:ext cx="607625" cy="1247450"/>
        </a:xfrm>
        <a:prstGeom prst="rect">
          <a:avLst/>
        </a:prstGeom>
      </xdr:spPr>
    </xdr:pic>
    <xdr:clientData/>
  </xdr:twoCellAnchor>
  <xdr:twoCellAnchor editAs="oneCell">
    <xdr:from>
      <xdr:col>1</xdr:col>
      <xdr:colOff>108480</xdr:colOff>
      <xdr:row>288</xdr:row>
      <xdr:rowOff>46204</xdr:rowOff>
    </xdr:from>
    <xdr:to>
      <xdr:col>1</xdr:col>
      <xdr:colOff>776815</xdr:colOff>
      <xdr:row>293</xdr:row>
      <xdr:rowOff>21888</xdr:rowOff>
    </xdr:to>
    <xdr:pic>
      <xdr:nvPicPr>
        <xdr:cNvPr id="284" name="Рисунок 283" descr="zamok_gardian_soft_1m.jpg"/>
        <xdr:cNvPicPr>
          <a:picLocks noChangeAspect="1"/>
        </xdr:cNvPicPr>
      </xdr:nvPicPr>
      <xdr:blipFill>
        <a:blip r:embed="rId86"/>
        <a:srcRect l="25779" t="4475" r="24632" b="4046"/>
        <a:stretch/>
      </xdr:blipFill>
      <xdr:spPr bwMode="auto">
        <a:xfrm>
          <a:off x="403755" y="77836879"/>
          <a:ext cx="668335" cy="1004384"/>
        </a:xfrm>
        <a:prstGeom prst="rect">
          <a:avLst/>
        </a:prstGeom>
      </xdr:spPr>
    </xdr:pic>
    <xdr:clientData/>
  </xdr:twoCellAnchor>
  <xdr:twoCellAnchor editAs="oneCell">
    <xdr:from>
      <xdr:col>1</xdr:col>
      <xdr:colOff>100015</xdr:colOff>
      <xdr:row>301</xdr:row>
      <xdr:rowOff>347477</xdr:rowOff>
    </xdr:from>
    <xdr:to>
      <xdr:col>1</xdr:col>
      <xdr:colOff>687388</xdr:colOff>
      <xdr:row>305</xdr:row>
      <xdr:rowOff>158747</xdr:rowOff>
    </xdr:to>
    <xdr:pic>
      <xdr:nvPicPr>
        <xdr:cNvPr id="285" name="Рисунок 284" descr="zamok_gardian_soft_11m.jpg"/>
        <xdr:cNvPicPr>
          <a:picLocks noChangeAspect="1"/>
        </xdr:cNvPicPr>
      </xdr:nvPicPr>
      <xdr:blipFill>
        <a:blip r:embed="rId87"/>
        <a:srcRect l="25323" t="4300" r="24271" b="3727"/>
        <a:stretch/>
      </xdr:blipFill>
      <xdr:spPr bwMode="auto">
        <a:xfrm>
          <a:off x="395290" y="81033753"/>
          <a:ext cx="587373" cy="1230495"/>
        </a:xfrm>
        <a:prstGeom prst="rect">
          <a:avLst/>
        </a:prstGeom>
      </xdr:spPr>
    </xdr:pic>
    <xdr:clientData/>
  </xdr:twoCellAnchor>
  <xdr:oneCellAnchor>
    <xdr:from>
      <xdr:col>1</xdr:col>
      <xdr:colOff>241829</xdr:colOff>
      <xdr:row>169</xdr:row>
      <xdr:rowOff>196418</xdr:rowOff>
    </xdr:from>
    <xdr:ext cx="493710" cy="471388"/>
    <xdr:pic>
      <xdr:nvPicPr>
        <xdr:cNvPr id="286" name="Рисунок 285" descr="8-BFY матовый хром.jpg"/>
        <xdr:cNvPicPr>
          <a:picLocks noChangeAspect="1"/>
        </xdr:cNvPicPr>
      </xdr:nvPicPr>
      <xdr:blipFill>
        <a:blip r:embed="rId25"/>
        <a:srcRect l="24093" t="-1417" r="24531" b="51814"/>
        <a:stretch/>
      </xdr:blipFill>
      <xdr:spPr bwMode="auto">
        <a:xfrm>
          <a:off x="537107" y="46364093"/>
          <a:ext cx="493710" cy="471389"/>
        </a:xfrm>
        <a:prstGeom prst="rect">
          <a:avLst/>
        </a:prstGeom>
      </xdr:spPr>
    </xdr:pic>
    <xdr:clientData/>
  </xdr:oneCellAnchor>
  <xdr:oneCellAnchor>
    <xdr:from>
      <xdr:col>1</xdr:col>
      <xdr:colOff>58882</xdr:colOff>
      <xdr:row>144</xdr:row>
      <xdr:rowOff>31750</xdr:rowOff>
    </xdr:from>
    <xdr:ext cx="942068" cy="351366"/>
    <xdr:pic>
      <xdr:nvPicPr>
        <xdr:cNvPr id="287" name="Рисунок 286"/>
        <xdr:cNvPicPr>
          <a:picLocks noChangeAspect="1" noChangeArrowheads="1"/>
        </xdr:cNvPicPr>
      </xdr:nvPicPr>
      <xdr:blipFill>
        <a:blip r:embed="rId26"/>
        <a:stretch/>
      </xdr:blipFill>
      <xdr:spPr bwMode="auto">
        <a:xfrm>
          <a:off x="354157" y="40503475"/>
          <a:ext cx="942068" cy="351366"/>
        </a:xfrm>
        <a:prstGeom prst="rect">
          <a:avLst/>
        </a:prstGeom>
        <a:noFill/>
      </xdr:spPr>
    </xdr:pic>
    <xdr:clientData/>
  </xdr:oneCellAnchor>
  <xdr:twoCellAnchor editAs="oneCell">
    <xdr:from>
      <xdr:col>1</xdr:col>
      <xdr:colOff>101600</xdr:colOff>
      <xdr:row>129</xdr:row>
      <xdr:rowOff>14817</xdr:rowOff>
    </xdr:from>
    <xdr:to>
      <xdr:col>1</xdr:col>
      <xdr:colOff>889877</xdr:colOff>
      <xdr:row>131</xdr:row>
      <xdr:rowOff>74084</xdr:rowOff>
    </xdr:to>
    <xdr:pic>
      <xdr:nvPicPr>
        <xdr:cNvPr id="288" name="Рисунок 287"/>
        <xdr:cNvPicPr>
          <a:picLocks noChangeAspect="1"/>
        </xdr:cNvPicPr>
      </xdr:nvPicPr>
      <xdr:blipFill>
        <a:blip r:embed="rId27"/>
        <a:srcRect l="11160" t="15870" r="12319" b="14783"/>
        <a:stretch/>
      </xdr:blipFill>
      <xdr:spPr bwMode="auto">
        <a:xfrm>
          <a:off x="396875" y="37190892"/>
          <a:ext cx="788277" cy="478367"/>
        </a:xfrm>
        <a:prstGeom prst="rect">
          <a:avLst/>
        </a:prstGeom>
      </xdr:spPr>
    </xdr:pic>
    <xdr:clientData/>
  </xdr:twoCellAnchor>
  <xdr:twoCellAnchor editAs="oneCell">
    <xdr:from>
      <xdr:col>1</xdr:col>
      <xdr:colOff>228601</xdr:colOff>
      <xdr:row>42</xdr:row>
      <xdr:rowOff>142876</xdr:rowOff>
    </xdr:from>
    <xdr:to>
      <xdr:col>1</xdr:col>
      <xdr:colOff>714375</xdr:colOff>
      <xdr:row>43</xdr:row>
      <xdr:rowOff>114301</xdr:rowOff>
    </xdr:to>
    <xdr:pic>
      <xdr:nvPicPr>
        <xdr:cNvPr id="289" name="Рисунок 467"/>
        <xdr:cNvPicPr>
          <a:picLocks noChangeAspect="1"/>
        </xdr:cNvPicPr>
      </xdr:nvPicPr>
      <xdr:blipFill>
        <a:blip r:embed="rId28"/>
        <a:stretch/>
      </xdr:blipFill>
      <xdr:spPr bwMode="auto">
        <a:xfrm>
          <a:off x="523876" y="12468226"/>
          <a:ext cx="485774" cy="40005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</xdr:col>
      <xdr:colOff>57150</xdr:colOff>
      <xdr:row>39</xdr:row>
      <xdr:rowOff>138553</xdr:rowOff>
    </xdr:from>
    <xdr:to>
      <xdr:col>1</xdr:col>
      <xdr:colOff>737022</xdr:colOff>
      <xdr:row>41</xdr:row>
      <xdr:rowOff>41205</xdr:rowOff>
    </xdr:to>
    <xdr:pic>
      <xdr:nvPicPr>
        <xdr:cNvPr id="290" name="Рисунок 461"/>
        <xdr:cNvPicPr>
          <a:picLocks noChangeAspect="1"/>
        </xdr:cNvPicPr>
      </xdr:nvPicPr>
      <xdr:blipFill>
        <a:blip r:embed="rId29"/>
        <a:stretch/>
      </xdr:blipFill>
      <xdr:spPr bwMode="auto">
        <a:xfrm>
          <a:off x="352425" y="11416153"/>
          <a:ext cx="679873" cy="550352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</xdr:col>
      <xdr:colOff>81491</xdr:colOff>
      <xdr:row>36</xdr:row>
      <xdr:rowOff>190500</xdr:rowOff>
    </xdr:from>
    <xdr:to>
      <xdr:col>1</xdr:col>
      <xdr:colOff>993664</xdr:colOff>
      <xdr:row>37</xdr:row>
      <xdr:rowOff>331522</xdr:rowOff>
    </xdr:to>
    <xdr:pic>
      <xdr:nvPicPr>
        <xdr:cNvPr id="291" name="Рисунок 440"/>
        <xdr:cNvPicPr>
          <a:picLocks noChangeAspect="1"/>
        </xdr:cNvPicPr>
      </xdr:nvPicPr>
      <xdr:blipFill>
        <a:blip r:embed="rId30"/>
        <a:srcRect l="16299" t="29779" r="16543" b="29777"/>
        <a:stretch/>
      </xdr:blipFill>
      <xdr:spPr bwMode="auto">
        <a:xfrm>
          <a:off x="376766" y="10448924"/>
          <a:ext cx="912173" cy="360097"/>
        </a:xfrm>
        <a:prstGeom prst="rect">
          <a:avLst/>
        </a:prstGeom>
        <a:noFill/>
        <a:ln>
          <a:noFill/>
        </a:ln>
      </xdr:spPr>
    </xdr:pic>
    <xdr:clientData/>
  </xdr:twoCellAnchor>
  <xdr:oneCellAnchor>
    <xdr:from>
      <xdr:col>1</xdr:col>
      <xdr:colOff>28575</xdr:colOff>
      <xdr:row>13</xdr:row>
      <xdr:rowOff>28576</xdr:rowOff>
    </xdr:from>
    <xdr:ext cx="799474" cy="304800"/>
    <xdr:pic>
      <xdr:nvPicPr>
        <xdr:cNvPr id="292" name="Рисунок 291"/>
        <xdr:cNvPicPr>
          <a:picLocks noChangeAspect="1"/>
        </xdr:cNvPicPr>
      </xdr:nvPicPr>
      <xdr:blipFill>
        <a:blip r:embed="rId31"/>
        <a:stretch/>
      </xdr:blipFill>
      <xdr:spPr bwMode="auto">
        <a:xfrm>
          <a:off x="323850" y="4076701"/>
          <a:ext cx="799474" cy="304800"/>
        </a:xfrm>
        <a:prstGeom prst="rect">
          <a:avLst/>
        </a:prstGeom>
      </xdr:spPr>
    </xdr:pic>
    <xdr:clientData/>
  </xdr:oneCellAnchor>
  <xdr:oneCellAnchor>
    <xdr:from>
      <xdr:col>1</xdr:col>
      <xdr:colOff>19050</xdr:colOff>
      <xdr:row>19</xdr:row>
      <xdr:rowOff>200025</xdr:rowOff>
    </xdr:from>
    <xdr:ext cx="812068" cy="323849"/>
    <xdr:pic>
      <xdr:nvPicPr>
        <xdr:cNvPr id="293" name="Рисунок 292"/>
        <xdr:cNvPicPr>
          <a:picLocks noChangeAspect="1"/>
        </xdr:cNvPicPr>
      </xdr:nvPicPr>
      <xdr:blipFill>
        <a:blip r:embed="rId32"/>
        <a:stretch/>
      </xdr:blipFill>
      <xdr:spPr bwMode="auto">
        <a:xfrm>
          <a:off x="314325" y="5562600"/>
          <a:ext cx="812068" cy="323850"/>
        </a:xfrm>
        <a:prstGeom prst="rect">
          <a:avLst/>
        </a:prstGeom>
      </xdr:spPr>
    </xdr:pic>
    <xdr:clientData/>
  </xdr:oneCellAnchor>
  <xdr:oneCellAnchor>
    <xdr:from>
      <xdr:col>1</xdr:col>
      <xdr:colOff>47625</xdr:colOff>
      <xdr:row>78</xdr:row>
      <xdr:rowOff>189320</xdr:rowOff>
    </xdr:from>
    <xdr:ext cx="980171" cy="314125"/>
    <xdr:pic>
      <xdr:nvPicPr>
        <xdr:cNvPr id="294" name="Рисунок 293"/>
        <xdr:cNvPicPr>
          <a:picLocks noChangeAspect="1" noChangeArrowheads="1"/>
        </xdr:cNvPicPr>
      </xdr:nvPicPr>
      <xdr:blipFill>
        <a:blip r:embed="rId33"/>
        <a:stretch/>
      </xdr:blipFill>
      <xdr:spPr bwMode="auto">
        <a:xfrm>
          <a:off x="342900" y="24192320"/>
          <a:ext cx="980171" cy="314125"/>
        </a:xfrm>
        <a:prstGeom prst="rect">
          <a:avLst/>
        </a:prstGeom>
        <a:noFill/>
      </xdr:spPr>
    </xdr:pic>
    <xdr:clientData/>
  </xdr:oneCellAnchor>
  <xdr:oneCellAnchor>
    <xdr:from>
      <xdr:col>1</xdr:col>
      <xdr:colOff>152400</xdr:colOff>
      <xdr:row>89</xdr:row>
      <xdr:rowOff>158750</xdr:rowOff>
    </xdr:from>
    <xdr:ext cx="622816" cy="437626"/>
    <xdr:pic>
      <xdr:nvPicPr>
        <xdr:cNvPr id="295" name="Рисунок 294"/>
        <xdr:cNvPicPr>
          <a:picLocks noChangeAspect="1"/>
        </xdr:cNvPicPr>
      </xdr:nvPicPr>
      <xdr:blipFill>
        <a:blip r:embed="rId34"/>
        <a:stretch/>
      </xdr:blipFill>
      <xdr:spPr bwMode="auto">
        <a:xfrm>
          <a:off x="447675" y="27085925"/>
          <a:ext cx="622817" cy="437627"/>
        </a:xfrm>
        <a:prstGeom prst="rect">
          <a:avLst/>
        </a:prstGeom>
      </xdr:spPr>
    </xdr:pic>
    <xdr:clientData/>
  </xdr:oneCellAnchor>
  <xdr:oneCellAnchor>
    <xdr:from>
      <xdr:col>1</xdr:col>
      <xdr:colOff>114300</xdr:colOff>
      <xdr:row>84</xdr:row>
      <xdr:rowOff>66042</xdr:rowOff>
    </xdr:from>
    <xdr:ext cx="711791" cy="558923"/>
    <xdr:pic>
      <xdr:nvPicPr>
        <xdr:cNvPr id="296" name="Рисунок 295"/>
        <xdr:cNvPicPr>
          <a:picLocks noChangeAspect="1"/>
        </xdr:cNvPicPr>
      </xdr:nvPicPr>
      <xdr:blipFill>
        <a:blip r:embed="rId35"/>
        <a:stretch/>
      </xdr:blipFill>
      <xdr:spPr bwMode="auto">
        <a:xfrm>
          <a:off x="409575" y="25535892"/>
          <a:ext cx="711791" cy="558923"/>
        </a:xfrm>
        <a:prstGeom prst="rect">
          <a:avLst/>
        </a:prstGeom>
      </xdr:spPr>
    </xdr:pic>
    <xdr:clientData/>
  </xdr:oneCellAnchor>
  <xdr:twoCellAnchor editAs="oneCell">
    <xdr:from>
      <xdr:col>1</xdr:col>
      <xdr:colOff>176357</xdr:colOff>
      <xdr:row>446</xdr:row>
      <xdr:rowOff>76200</xdr:rowOff>
    </xdr:from>
    <xdr:to>
      <xdr:col>1</xdr:col>
      <xdr:colOff>644371</xdr:colOff>
      <xdr:row>450</xdr:row>
      <xdr:rowOff>171451</xdr:rowOff>
    </xdr:to>
    <xdr:pic>
      <xdr:nvPicPr>
        <xdr:cNvPr id="297" name="Picture 414"/>
        <xdr:cNvPicPr>
          <a:picLocks noChangeAspect="1" noChangeArrowheads="1"/>
        </xdr:cNvPicPr>
      </xdr:nvPicPr>
      <xdr:blipFill>
        <a:blip r:embed="rId88"/>
        <a:stretch/>
      </xdr:blipFill>
      <xdr:spPr bwMode="auto">
        <a:xfrm rot="5400000">
          <a:off x="238913" y="118590369"/>
          <a:ext cx="933451" cy="468014"/>
        </a:xfrm>
        <a:prstGeom prst="rect">
          <a:avLst/>
        </a:prstGeom>
        <a:noFill/>
        <a:ln>
          <a:noFill/>
        </a:ln>
        <a:effectLst/>
      </xdr:spPr>
    </xdr:pic>
    <xdr:clientData/>
  </xdr:twoCellAnchor>
  <xdr:twoCellAnchor editAs="oneCell">
    <xdr:from>
      <xdr:col>1</xdr:col>
      <xdr:colOff>19050</xdr:colOff>
      <xdr:row>453</xdr:row>
      <xdr:rowOff>218049</xdr:rowOff>
    </xdr:from>
    <xdr:to>
      <xdr:col>1</xdr:col>
      <xdr:colOff>830330</xdr:colOff>
      <xdr:row>454</xdr:row>
      <xdr:rowOff>222250</xdr:rowOff>
    </xdr:to>
    <xdr:pic>
      <xdr:nvPicPr>
        <xdr:cNvPr id="298" name="Picture 409"/>
        <xdr:cNvPicPr>
          <a:picLocks noChangeAspect="1" noChangeArrowheads="1"/>
        </xdr:cNvPicPr>
      </xdr:nvPicPr>
      <xdr:blipFill>
        <a:blip r:embed="rId89"/>
        <a:stretch/>
      </xdr:blipFill>
      <xdr:spPr bwMode="auto">
        <a:xfrm>
          <a:off x="314325" y="119947299"/>
          <a:ext cx="811280" cy="385201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104776</xdr:colOff>
      <xdr:row>423</xdr:row>
      <xdr:rowOff>78165</xdr:rowOff>
    </xdr:from>
    <xdr:to>
      <xdr:col>1</xdr:col>
      <xdr:colOff>752475</xdr:colOff>
      <xdr:row>427</xdr:row>
      <xdr:rowOff>93431</xdr:rowOff>
    </xdr:to>
    <xdr:pic>
      <xdr:nvPicPr>
        <xdr:cNvPr id="299" name="Рисунок 298"/>
        <xdr:cNvPicPr>
          <a:picLocks noChangeAspect="1"/>
        </xdr:cNvPicPr>
      </xdr:nvPicPr>
      <xdr:blipFill>
        <a:blip r:embed="rId90"/>
        <a:stretch/>
      </xdr:blipFill>
      <xdr:spPr bwMode="auto">
        <a:xfrm>
          <a:off x="400051" y="113397090"/>
          <a:ext cx="647700" cy="853466"/>
        </a:xfrm>
        <a:prstGeom prst="rect">
          <a:avLst/>
        </a:prstGeom>
      </xdr:spPr>
    </xdr:pic>
    <xdr:clientData/>
  </xdr:twoCellAnchor>
  <xdr:twoCellAnchor editAs="oneCell">
    <xdr:from>
      <xdr:col>1</xdr:col>
      <xdr:colOff>66675</xdr:colOff>
      <xdr:row>412</xdr:row>
      <xdr:rowOff>127000</xdr:rowOff>
    </xdr:from>
    <xdr:to>
      <xdr:col>1</xdr:col>
      <xdr:colOff>781050</xdr:colOff>
      <xdr:row>415</xdr:row>
      <xdr:rowOff>165100</xdr:rowOff>
    </xdr:to>
    <xdr:pic>
      <xdr:nvPicPr>
        <xdr:cNvPr id="300" name="Рисунок 299"/>
        <xdr:cNvPicPr>
          <a:picLocks noChangeAspect="1"/>
        </xdr:cNvPicPr>
      </xdr:nvPicPr>
      <xdr:blipFill>
        <a:blip r:embed="rId91"/>
        <a:stretch/>
      </xdr:blipFill>
      <xdr:spPr bwMode="auto">
        <a:xfrm>
          <a:off x="361950" y="111159925"/>
          <a:ext cx="714375" cy="666751"/>
        </a:xfrm>
        <a:prstGeom prst="rect">
          <a:avLst/>
        </a:prstGeom>
      </xdr:spPr>
    </xdr:pic>
    <xdr:clientData/>
  </xdr:twoCellAnchor>
  <xdr:twoCellAnchor editAs="oneCell">
    <xdr:from>
      <xdr:col>1</xdr:col>
      <xdr:colOff>219075</xdr:colOff>
      <xdr:row>432</xdr:row>
      <xdr:rowOff>161924</xdr:rowOff>
    </xdr:from>
    <xdr:to>
      <xdr:col>1</xdr:col>
      <xdr:colOff>628413</xdr:colOff>
      <xdr:row>436</xdr:row>
      <xdr:rowOff>200028</xdr:rowOff>
    </xdr:to>
    <xdr:pic>
      <xdr:nvPicPr>
        <xdr:cNvPr id="301" name="Рисунок 300"/>
        <xdr:cNvPicPr>
          <a:picLocks noChangeAspect="1"/>
        </xdr:cNvPicPr>
      </xdr:nvPicPr>
      <xdr:blipFill>
        <a:blip r:embed="rId92"/>
        <a:stretch/>
      </xdr:blipFill>
      <xdr:spPr bwMode="auto">
        <a:xfrm>
          <a:off x="514350" y="115347749"/>
          <a:ext cx="409338" cy="876304"/>
        </a:xfrm>
        <a:prstGeom prst="rect">
          <a:avLst/>
        </a:prstGeom>
      </xdr:spPr>
    </xdr:pic>
    <xdr:clientData/>
  </xdr:twoCellAnchor>
  <xdr:twoCellAnchor editAs="twoCell">
    <xdr:from>
      <xdr:col>1</xdr:col>
      <xdr:colOff>28576</xdr:colOff>
      <xdr:row>457</xdr:row>
      <xdr:rowOff>285749</xdr:rowOff>
    </xdr:from>
    <xdr:to>
      <xdr:col>1</xdr:col>
      <xdr:colOff>838200</xdr:colOff>
      <xdr:row>457</xdr:row>
      <xdr:rowOff>1076324</xdr:rowOff>
    </xdr:to>
    <xdr:grpSp>
      <xdr:nvGrpSpPr>
        <xdr:cNvPr id="0" name=""/>
        <xdr:cNvGrpSpPr/>
      </xdr:nvGrpSpPr>
      <xdr:grpSpPr bwMode="auto">
        <a:xfrm>
          <a:off x="326232" y="122050968"/>
          <a:ext cx="809624" cy="790575"/>
          <a:chOff x="13696951" y="114354163"/>
          <a:chExt cx="1552574" cy="1220596"/>
        </a:xfrm>
      </xdr:grpSpPr>
      <xdr:pic>
        <xdr:nvPicPr>
          <xdr:cNvPr id="303" name="Picture 22"/>
          <xdr:cNvPicPr>
            <a:picLocks noChangeAspect="1" noChangeArrowheads="1"/>
          </xdr:cNvPicPr>
        </xdr:nvPicPr>
        <xdr:blipFill>
          <a:blip r:embed="rId36"/>
          <a:stretch/>
        </xdr:blipFill>
        <xdr:spPr bwMode="auto">
          <a:xfrm>
            <a:off x="13696951" y="115066755"/>
            <a:ext cx="476249" cy="498367"/>
          </a:xfrm>
          <a:prstGeom prst="rect">
            <a:avLst/>
          </a:prstGeom>
          <a:noFill/>
          <a:ln>
            <a:noFill/>
          </a:ln>
          <a:effectLst/>
        </xdr:spPr>
      </xdr:pic>
      <xdr:pic>
        <xdr:nvPicPr>
          <xdr:cNvPr id="304" name="Picture 53" descr="TRACK-B"/>
          <xdr:cNvPicPr>
            <a:picLocks noChangeAspect="1" noChangeArrowheads="1"/>
          </xdr:cNvPicPr>
        </xdr:nvPicPr>
        <xdr:blipFill>
          <a:blip r:embed="rId37"/>
          <a:stretch/>
        </xdr:blipFill>
        <xdr:spPr bwMode="auto">
          <a:xfrm>
            <a:off x="14268450" y="115094867"/>
            <a:ext cx="426027" cy="451001"/>
          </a:xfrm>
          <a:prstGeom prst="rect">
            <a:avLst/>
          </a:prstGeom>
          <a:noFill/>
        </xdr:spPr>
      </xdr:pic>
      <xdr:pic>
        <xdr:nvPicPr>
          <xdr:cNvPr id="305" name="Рисунок 304"/>
          <xdr:cNvPicPr>
            <a:picLocks noChangeAspect="1"/>
          </xdr:cNvPicPr>
        </xdr:nvPicPr>
        <xdr:blipFill>
          <a:blip r:embed="rId93"/>
          <a:stretch/>
        </xdr:blipFill>
        <xdr:spPr bwMode="auto">
          <a:xfrm>
            <a:off x="14801850" y="115147724"/>
            <a:ext cx="409575" cy="427035"/>
          </a:xfrm>
          <a:prstGeom prst="rect">
            <a:avLst/>
          </a:prstGeom>
        </xdr:spPr>
      </xdr:pic>
      <xdr:pic>
        <xdr:nvPicPr>
          <xdr:cNvPr id="306" name="Рисунок 305"/>
          <xdr:cNvPicPr>
            <a:picLocks noChangeAspect="1"/>
          </xdr:cNvPicPr>
        </xdr:nvPicPr>
        <xdr:blipFill>
          <a:blip r:embed="rId94"/>
          <a:stretch/>
        </xdr:blipFill>
        <xdr:spPr bwMode="auto">
          <a:xfrm>
            <a:off x="13706475" y="114354163"/>
            <a:ext cx="1543050" cy="629731"/>
          </a:xfrm>
          <a:prstGeom prst="rect">
            <a:avLst/>
          </a:prstGeom>
        </xdr:spPr>
      </xdr:pic>
    </xdr:grpSp>
    <xdr:clientData/>
  </xdr:twoCellAnchor>
  <xdr:twoCellAnchor editAs="twoCell">
    <xdr:from>
      <xdr:col>1</xdr:col>
      <xdr:colOff>38100</xdr:colOff>
      <xdr:row>466</xdr:row>
      <xdr:rowOff>238126</xdr:rowOff>
    </xdr:from>
    <xdr:to>
      <xdr:col>1</xdr:col>
      <xdr:colOff>819150</xdr:colOff>
      <xdr:row>466</xdr:row>
      <xdr:rowOff>1000126</xdr:rowOff>
    </xdr:to>
    <xdr:grpSp>
      <xdr:nvGrpSpPr>
        <xdr:cNvPr id="0" name=""/>
        <xdr:cNvGrpSpPr/>
      </xdr:nvGrpSpPr>
      <xdr:grpSpPr bwMode="auto">
        <a:xfrm>
          <a:off x="335756" y="134874001"/>
          <a:ext cx="781050" cy="762000"/>
          <a:chOff x="13097590" y="122348625"/>
          <a:chExt cx="2185752" cy="1473906"/>
        </a:xfrm>
      </xdr:grpSpPr>
      <xdr:pic>
        <xdr:nvPicPr>
          <xdr:cNvPr id="308" name="Рисунок 307"/>
          <xdr:cNvPicPr>
            <a:picLocks noChangeAspect="1"/>
          </xdr:cNvPicPr>
        </xdr:nvPicPr>
        <xdr:blipFill>
          <a:blip r:embed="rId40"/>
          <a:stretch/>
        </xdr:blipFill>
        <xdr:spPr bwMode="auto">
          <a:xfrm>
            <a:off x="13344525" y="123186824"/>
            <a:ext cx="523875" cy="628650"/>
          </a:xfrm>
          <a:prstGeom prst="rect">
            <a:avLst/>
          </a:prstGeom>
        </xdr:spPr>
      </xdr:pic>
      <xdr:pic>
        <xdr:nvPicPr>
          <xdr:cNvPr id="309" name="Рисунок 308"/>
          <xdr:cNvPicPr>
            <a:picLocks noChangeAspect="1"/>
          </xdr:cNvPicPr>
        </xdr:nvPicPr>
        <xdr:blipFill>
          <a:blip r:embed="rId41"/>
          <a:srcRect l="16430" t="15479" r="17307" b="19347"/>
          <a:stretch/>
        </xdr:blipFill>
        <xdr:spPr bwMode="auto">
          <a:xfrm>
            <a:off x="13097590" y="122348625"/>
            <a:ext cx="1336356" cy="876299"/>
          </a:xfrm>
          <a:prstGeom prst="rect">
            <a:avLst/>
          </a:prstGeom>
        </xdr:spPr>
      </xdr:pic>
      <xdr:pic>
        <xdr:nvPicPr>
          <xdr:cNvPr id="310" name="Рисунок 309"/>
          <xdr:cNvPicPr>
            <a:picLocks noChangeAspect="1"/>
          </xdr:cNvPicPr>
        </xdr:nvPicPr>
        <xdr:blipFill>
          <a:blip r:embed="rId42"/>
          <a:stretch/>
        </xdr:blipFill>
        <xdr:spPr bwMode="auto">
          <a:xfrm>
            <a:off x="14406526" y="122481975"/>
            <a:ext cx="876816" cy="652424"/>
          </a:xfrm>
          <a:prstGeom prst="rect">
            <a:avLst/>
          </a:prstGeom>
        </xdr:spPr>
      </xdr:pic>
      <xdr:pic>
        <xdr:nvPicPr>
          <xdr:cNvPr id="311" name="Рисунок 310"/>
          <xdr:cNvPicPr>
            <a:picLocks noChangeAspect="1"/>
          </xdr:cNvPicPr>
        </xdr:nvPicPr>
        <xdr:blipFill>
          <a:blip r:embed="rId43"/>
          <a:stretch/>
        </xdr:blipFill>
        <xdr:spPr bwMode="auto">
          <a:xfrm>
            <a:off x="14089802" y="123418646"/>
            <a:ext cx="397724" cy="351528"/>
          </a:xfrm>
          <a:prstGeom prst="rect">
            <a:avLst/>
          </a:prstGeom>
        </xdr:spPr>
      </xdr:pic>
      <xdr:pic>
        <xdr:nvPicPr>
          <xdr:cNvPr id="312" name="Рисунок 311"/>
          <xdr:cNvPicPr>
            <a:picLocks noChangeAspect="1"/>
          </xdr:cNvPicPr>
        </xdr:nvPicPr>
        <xdr:blipFill>
          <a:blip r:embed="rId44"/>
          <a:stretch/>
        </xdr:blipFill>
        <xdr:spPr bwMode="auto">
          <a:xfrm>
            <a:off x="14687476" y="123339225"/>
            <a:ext cx="485849" cy="483305"/>
          </a:xfrm>
          <a:prstGeom prst="rect">
            <a:avLst/>
          </a:prstGeom>
        </xdr:spPr>
      </xdr:pic>
    </xdr:grpSp>
    <xdr:clientData/>
  </xdr:twoCellAnchor>
  <xdr:twoCellAnchor editAs="twoCell">
    <xdr:from>
      <xdr:col>1</xdr:col>
      <xdr:colOff>76200</xdr:colOff>
      <xdr:row>458</xdr:row>
      <xdr:rowOff>352424</xdr:rowOff>
    </xdr:from>
    <xdr:to>
      <xdr:col>1</xdr:col>
      <xdr:colOff>800101</xdr:colOff>
      <xdr:row>458</xdr:row>
      <xdr:rowOff>1095373</xdr:rowOff>
    </xdr:to>
    <xdr:grpSp>
      <xdr:nvGrpSpPr>
        <xdr:cNvPr id="0" name=""/>
        <xdr:cNvGrpSpPr/>
      </xdr:nvGrpSpPr>
      <xdr:grpSpPr bwMode="auto">
        <a:xfrm>
          <a:off x="373856" y="123653549"/>
          <a:ext cx="723901" cy="742949"/>
          <a:chOff x="12753975" y="114466503"/>
          <a:chExt cx="1619250" cy="1358893"/>
        </a:xfrm>
      </xdr:grpSpPr>
      <xdr:pic>
        <xdr:nvPicPr>
          <xdr:cNvPr id="314" name="Picture 22"/>
          <xdr:cNvPicPr>
            <a:picLocks noChangeAspect="1" noChangeArrowheads="1"/>
          </xdr:cNvPicPr>
        </xdr:nvPicPr>
        <xdr:blipFill>
          <a:blip r:embed="rId36"/>
          <a:stretch/>
        </xdr:blipFill>
        <xdr:spPr bwMode="auto">
          <a:xfrm>
            <a:off x="12753975" y="115317393"/>
            <a:ext cx="476249" cy="498367"/>
          </a:xfrm>
          <a:prstGeom prst="rect">
            <a:avLst/>
          </a:prstGeom>
          <a:noFill/>
          <a:ln>
            <a:noFill/>
          </a:ln>
          <a:effectLst/>
        </xdr:spPr>
      </xdr:pic>
      <xdr:pic>
        <xdr:nvPicPr>
          <xdr:cNvPr id="315" name="Рисунок 314"/>
          <xdr:cNvPicPr>
            <a:picLocks noChangeAspect="1"/>
          </xdr:cNvPicPr>
        </xdr:nvPicPr>
        <xdr:blipFill>
          <a:blip r:embed="rId95"/>
          <a:stretch/>
        </xdr:blipFill>
        <xdr:spPr bwMode="auto">
          <a:xfrm>
            <a:off x="13858874" y="115398361"/>
            <a:ext cx="409575" cy="427035"/>
          </a:xfrm>
          <a:prstGeom prst="rect">
            <a:avLst/>
          </a:prstGeom>
        </xdr:spPr>
      </xdr:pic>
      <xdr:pic>
        <xdr:nvPicPr>
          <xdr:cNvPr id="316" name="Рисунок 315"/>
          <xdr:cNvPicPr>
            <a:picLocks noChangeAspect="1"/>
          </xdr:cNvPicPr>
        </xdr:nvPicPr>
        <xdr:blipFill>
          <a:blip r:embed="rId96"/>
          <a:stretch/>
        </xdr:blipFill>
        <xdr:spPr bwMode="auto">
          <a:xfrm>
            <a:off x="13325475" y="115319174"/>
            <a:ext cx="465153" cy="484657"/>
          </a:xfrm>
          <a:prstGeom prst="rect">
            <a:avLst/>
          </a:prstGeom>
        </xdr:spPr>
      </xdr:pic>
      <xdr:pic>
        <xdr:nvPicPr>
          <xdr:cNvPr id="317" name="Рисунок 316"/>
          <xdr:cNvPicPr>
            <a:picLocks noChangeAspect="1"/>
          </xdr:cNvPicPr>
        </xdr:nvPicPr>
        <xdr:blipFill>
          <a:blip r:embed="rId46"/>
          <a:stretch/>
        </xdr:blipFill>
        <xdr:spPr bwMode="auto">
          <a:xfrm>
            <a:off x="12763500" y="114466503"/>
            <a:ext cx="1609724" cy="776013"/>
          </a:xfrm>
          <a:prstGeom prst="rect">
            <a:avLst/>
          </a:prstGeom>
        </xdr:spPr>
      </xdr:pic>
    </xdr:grpSp>
    <xdr:clientData/>
  </xdr:twoCellAnchor>
  <xdr:twoCellAnchor editAs="twoCell">
    <xdr:from>
      <xdr:col>1</xdr:col>
      <xdr:colOff>57151</xdr:colOff>
      <xdr:row>459</xdr:row>
      <xdr:rowOff>323849</xdr:rowOff>
    </xdr:from>
    <xdr:to>
      <xdr:col>1</xdr:col>
      <xdr:colOff>781051</xdr:colOff>
      <xdr:row>459</xdr:row>
      <xdr:rowOff>1066798</xdr:rowOff>
    </xdr:to>
    <xdr:grpSp>
      <xdr:nvGrpSpPr>
        <xdr:cNvPr id="0" name=""/>
        <xdr:cNvGrpSpPr/>
      </xdr:nvGrpSpPr>
      <xdr:grpSpPr bwMode="auto">
        <a:xfrm>
          <a:off x="354807" y="125160880"/>
          <a:ext cx="723900" cy="742949"/>
          <a:chOff x="12753975" y="114466503"/>
          <a:chExt cx="1619250" cy="1358893"/>
        </a:xfrm>
      </xdr:grpSpPr>
      <xdr:pic>
        <xdr:nvPicPr>
          <xdr:cNvPr id="319" name="Picture 22"/>
          <xdr:cNvPicPr>
            <a:picLocks noChangeAspect="1" noChangeArrowheads="1"/>
          </xdr:cNvPicPr>
        </xdr:nvPicPr>
        <xdr:blipFill>
          <a:blip r:embed="rId36"/>
          <a:stretch/>
        </xdr:blipFill>
        <xdr:spPr bwMode="auto">
          <a:xfrm>
            <a:off x="12753975" y="115317393"/>
            <a:ext cx="476249" cy="498367"/>
          </a:xfrm>
          <a:prstGeom prst="rect">
            <a:avLst/>
          </a:prstGeom>
          <a:noFill/>
          <a:ln>
            <a:noFill/>
          </a:ln>
          <a:effectLst/>
        </xdr:spPr>
      </xdr:pic>
      <xdr:pic>
        <xdr:nvPicPr>
          <xdr:cNvPr id="320" name="Рисунок 319"/>
          <xdr:cNvPicPr>
            <a:picLocks noChangeAspect="1"/>
          </xdr:cNvPicPr>
        </xdr:nvPicPr>
        <xdr:blipFill>
          <a:blip r:embed="rId95"/>
          <a:stretch/>
        </xdr:blipFill>
        <xdr:spPr bwMode="auto">
          <a:xfrm>
            <a:off x="13858874" y="115398361"/>
            <a:ext cx="409575" cy="427035"/>
          </a:xfrm>
          <a:prstGeom prst="rect">
            <a:avLst/>
          </a:prstGeom>
        </xdr:spPr>
      </xdr:pic>
      <xdr:pic>
        <xdr:nvPicPr>
          <xdr:cNvPr id="321" name="Рисунок 320"/>
          <xdr:cNvPicPr>
            <a:picLocks noChangeAspect="1"/>
          </xdr:cNvPicPr>
        </xdr:nvPicPr>
        <xdr:blipFill>
          <a:blip r:embed="rId96"/>
          <a:stretch/>
        </xdr:blipFill>
        <xdr:spPr bwMode="auto">
          <a:xfrm>
            <a:off x="13325475" y="115319174"/>
            <a:ext cx="465153" cy="484657"/>
          </a:xfrm>
          <a:prstGeom prst="rect">
            <a:avLst/>
          </a:prstGeom>
        </xdr:spPr>
      </xdr:pic>
      <xdr:pic>
        <xdr:nvPicPr>
          <xdr:cNvPr id="322" name="Рисунок 321"/>
          <xdr:cNvPicPr>
            <a:picLocks noChangeAspect="1"/>
          </xdr:cNvPicPr>
        </xdr:nvPicPr>
        <xdr:blipFill>
          <a:blip r:embed="rId46"/>
          <a:stretch/>
        </xdr:blipFill>
        <xdr:spPr bwMode="auto">
          <a:xfrm>
            <a:off x="12763500" y="114466503"/>
            <a:ext cx="1609724" cy="776013"/>
          </a:xfrm>
          <a:prstGeom prst="rect">
            <a:avLst/>
          </a:prstGeom>
        </xdr:spPr>
      </xdr:pic>
    </xdr:grpSp>
    <xdr:clientData/>
  </xdr:twoCellAnchor>
  <xdr:twoCellAnchor editAs="twoCell">
    <xdr:from>
      <xdr:col>1</xdr:col>
      <xdr:colOff>28575</xdr:colOff>
      <xdr:row>463</xdr:row>
      <xdr:rowOff>238125</xdr:rowOff>
    </xdr:from>
    <xdr:to>
      <xdr:col>1</xdr:col>
      <xdr:colOff>838198</xdr:colOff>
      <xdr:row>463</xdr:row>
      <xdr:rowOff>1028700</xdr:rowOff>
    </xdr:to>
    <xdr:grpSp>
      <xdr:nvGrpSpPr>
        <xdr:cNvPr id="0" name=""/>
        <xdr:cNvGrpSpPr/>
      </xdr:nvGrpSpPr>
      <xdr:grpSpPr bwMode="auto">
        <a:xfrm>
          <a:off x="326231" y="130635375"/>
          <a:ext cx="809623" cy="790575"/>
          <a:chOff x="13696951" y="114354163"/>
          <a:chExt cx="1552574" cy="1220596"/>
        </a:xfrm>
      </xdr:grpSpPr>
      <xdr:pic>
        <xdr:nvPicPr>
          <xdr:cNvPr id="324" name="Picture 22"/>
          <xdr:cNvPicPr>
            <a:picLocks noChangeAspect="1" noChangeArrowheads="1"/>
          </xdr:cNvPicPr>
        </xdr:nvPicPr>
        <xdr:blipFill>
          <a:blip r:embed="rId36"/>
          <a:stretch/>
        </xdr:blipFill>
        <xdr:spPr bwMode="auto">
          <a:xfrm>
            <a:off x="13696951" y="115066755"/>
            <a:ext cx="476249" cy="498367"/>
          </a:xfrm>
          <a:prstGeom prst="rect">
            <a:avLst/>
          </a:prstGeom>
          <a:noFill/>
          <a:ln>
            <a:noFill/>
          </a:ln>
          <a:effectLst/>
        </xdr:spPr>
      </xdr:pic>
      <xdr:pic>
        <xdr:nvPicPr>
          <xdr:cNvPr id="325" name="Picture 53" descr="TRACK-B"/>
          <xdr:cNvPicPr>
            <a:picLocks noChangeAspect="1" noChangeArrowheads="1"/>
          </xdr:cNvPicPr>
        </xdr:nvPicPr>
        <xdr:blipFill>
          <a:blip r:embed="rId37"/>
          <a:stretch/>
        </xdr:blipFill>
        <xdr:spPr bwMode="auto">
          <a:xfrm>
            <a:off x="14268450" y="115094867"/>
            <a:ext cx="426027" cy="451001"/>
          </a:xfrm>
          <a:prstGeom prst="rect">
            <a:avLst/>
          </a:prstGeom>
          <a:noFill/>
        </xdr:spPr>
      </xdr:pic>
      <xdr:pic>
        <xdr:nvPicPr>
          <xdr:cNvPr id="326" name="Рисунок 325"/>
          <xdr:cNvPicPr>
            <a:picLocks noChangeAspect="1"/>
          </xdr:cNvPicPr>
        </xdr:nvPicPr>
        <xdr:blipFill>
          <a:blip r:embed="rId93"/>
          <a:stretch/>
        </xdr:blipFill>
        <xdr:spPr bwMode="auto">
          <a:xfrm>
            <a:off x="14801850" y="115147724"/>
            <a:ext cx="409575" cy="427035"/>
          </a:xfrm>
          <a:prstGeom prst="rect">
            <a:avLst/>
          </a:prstGeom>
        </xdr:spPr>
      </xdr:pic>
      <xdr:pic>
        <xdr:nvPicPr>
          <xdr:cNvPr id="327" name="Рисунок 326"/>
          <xdr:cNvPicPr>
            <a:picLocks noChangeAspect="1"/>
          </xdr:cNvPicPr>
        </xdr:nvPicPr>
        <xdr:blipFill>
          <a:blip r:embed="rId94"/>
          <a:stretch/>
        </xdr:blipFill>
        <xdr:spPr bwMode="auto">
          <a:xfrm>
            <a:off x="13706475" y="114354163"/>
            <a:ext cx="1543050" cy="629731"/>
          </a:xfrm>
          <a:prstGeom prst="rect">
            <a:avLst/>
          </a:prstGeom>
        </xdr:spPr>
      </xdr:pic>
    </xdr:grpSp>
    <xdr:clientData/>
  </xdr:twoCellAnchor>
  <xdr:twoCellAnchor editAs="twoCell">
    <xdr:from>
      <xdr:col>1</xdr:col>
      <xdr:colOff>76199</xdr:colOff>
      <xdr:row>464</xdr:row>
      <xdr:rowOff>523875</xdr:rowOff>
    </xdr:from>
    <xdr:to>
      <xdr:col>1</xdr:col>
      <xdr:colOff>800099</xdr:colOff>
      <xdr:row>464</xdr:row>
      <xdr:rowOff>1266824</xdr:rowOff>
    </xdr:to>
    <xdr:grpSp>
      <xdr:nvGrpSpPr>
        <xdr:cNvPr id="0" name=""/>
        <xdr:cNvGrpSpPr/>
      </xdr:nvGrpSpPr>
      <xdr:grpSpPr bwMode="auto">
        <a:xfrm>
          <a:off x="373855" y="132123656"/>
          <a:ext cx="723900" cy="742949"/>
          <a:chOff x="12753975" y="114466503"/>
          <a:chExt cx="1619250" cy="1358893"/>
        </a:xfrm>
      </xdr:grpSpPr>
      <xdr:pic>
        <xdr:nvPicPr>
          <xdr:cNvPr id="329" name="Picture 22"/>
          <xdr:cNvPicPr>
            <a:picLocks noChangeAspect="1" noChangeArrowheads="1"/>
          </xdr:cNvPicPr>
        </xdr:nvPicPr>
        <xdr:blipFill>
          <a:blip r:embed="rId36"/>
          <a:stretch/>
        </xdr:blipFill>
        <xdr:spPr bwMode="auto">
          <a:xfrm>
            <a:off x="12753975" y="115317393"/>
            <a:ext cx="476249" cy="498367"/>
          </a:xfrm>
          <a:prstGeom prst="rect">
            <a:avLst/>
          </a:prstGeom>
          <a:noFill/>
          <a:ln>
            <a:noFill/>
          </a:ln>
          <a:effectLst/>
        </xdr:spPr>
      </xdr:pic>
      <xdr:pic>
        <xdr:nvPicPr>
          <xdr:cNvPr id="330" name="Рисунок 329"/>
          <xdr:cNvPicPr>
            <a:picLocks noChangeAspect="1"/>
          </xdr:cNvPicPr>
        </xdr:nvPicPr>
        <xdr:blipFill>
          <a:blip r:embed="rId95"/>
          <a:stretch/>
        </xdr:blipFill>
        <xdr:spPr bwMode="auto">
          <a:xfrm>
            <a:off x="13858874" y="115398361"/>
            <a:ext cx="409575" cy="427035"/>
          </a:xfrm>
          <a:prstGeom prst="rect">
            <a:avLst/>
          </a:prstGeom>
        </xdr:spPr>
      </xdr:pic>
      <xdr:pic>
        <xdr:nvPicPr>
          <xdr:cNvPr id="331" name="Рисунок 330"/>
          <xdr:cNvPicPr>
            <a:picLocks noChangeAspect="1"/>
          </xdr:cNvPicPr>
        </xdr:nvPicPr>
        <xdr:blipFill>
          <a:blip r:embed="rId96"/>
          <a:stretch/>
        </xdr:blipFill>
        <xdr:spPr bwMode="auto">
          <a:xfrm>
            <a:off x="13325475" y="115319174"/>
            <a:ext cx="465153" cy="484657"/>
          </a:xfrm>
          <a:prstGeom prst="rect">
            <a:avLst/>
          </a:prstGeom>
        </xdr:spPr>
      </xdr:pic>
      <xdr:pic>
        <xdr:nvPicPr>
          <xdr:cNvPr id="332" name="Рисунок 331"/>
          <xdr:cNvPicPr>
            <a:picLocks noChangeAspect="1"/>
          </xdr:cNvPicPr>
        </xdr:nvPicPr>
        <xdr:blipFill>
          <a:blip r:embed="rId46"/>
          <a:stretch/>
        </xdr:blipFill>
        <xdr:spPr bwMode="auto">
          <a:xfrm>
            <a:off x="12763500" y="114466503"/>
            <a:ext cx="1609724" cy="776013"/>
          </a:xfrm>
          <a:prstGeom prst="rect">
            <a:avLst/>
          </a:prstGeom>
        </xdr:spPr>
      </xdr:pic>
    </xdr:grpSp>
    <xdr:clientData/>
  </xdr:twoCellAnchor>
  <xdr:twoCellAnchor editAs="twoCell">
    <xdr:from>
      <xdr:col>1</xdr:col>
      <xdr:colOff>57149</xdr:colOff>
      <xdr:row>465</xdr:row>
      <xdr:rowOff>323849</xdr:rowOff>
    </xdr:from>
    <xdr:to>
      <xdr:col>1</xdr:col>
      <xdr:colOff>781049</xdr:colOff>
      <xdr:row>465</xdr:row>
      <xdr:rowOff>1066799</xdr:rowOff>
    </xdr:to>
    <xdr:grpSp>
      <xdr:nvGrpSpPr>
        <xdr:cNvPr id="0" name=""/>
        <xdr:cNvGrpSpPr/>
      </xdr:nvGrpSpPr>
      <xdr:grpSpPr bwMode="auto">
        <a:xfrm>
          <a:off x="354805" y="133519068"/>
          <a:ext cx="723900" cy="742950"/>
          <a:chOff x="12753975" y="114466503"/>
          <a:chExt cx="1619250" cy="1358893"/>
        </a:xfrm>
      </xdr:grpSpPr>
      <xdr:pic>
        <xdr:nvPicPr>
          <xdr:cNvPr id="334" name="Picture 22"/>
          <xdr:cNvPicPr>
            <a:picLocks noChangeAspect="1" noChangeArrowheads="1"/>
          </xdr:cNvPicPr>
        </xdr:nvPicPr>
        <xdr:blipFill>
          <a:blip r:embed="rId36"/>
          <a:stretch/>
        </xdr:blipFill>
        <xdr:spPr bwMode="auto">
          <a:xfrm>
            <a:off x="12753975" y="115317393"/>
            <a:ext cx="476249" cy="498367"/>
          </a:xfrm>
          <a:prstGeom prst="rect">
            <a:avLst/>
          </a:prstGeom>
          <a:noFill/>
          <a:ln>
            <a:noFill/>
          </a:ln>
          <a:effectLst/>
        </xdr:spPr>
      </xdr:pic>
      <xdr:pic>
        <xdr:nvPicPr>
          <xdr:cNvPr id="335" name="Рисунок 334"/>
          <xdr:cNvPicPr>
            <a:picLocks noChangeAspect="1"/>
          </xdr:cNvPicPr>
        </xdr:nvPicPr>
        <xdr:blipFill>
          <a:blip r:embed="rId95"/>
          <a:stretch/>
        </xdr:blipFill>
        <xdr:spPr bwMode="auto">
          <a:xfrm>
            <a:off x="13858874" y="115398361"/>
            <a:ext cx="409575" cy="427035"/>
          </a:xfrm>
          <a:prstGeom prst="rect">
            <a:avLst/>
          </a:prstGeom>
        </xdr:spPr>
      </xdr:pic>
      <xdr:pic>
        <xdr:nvPicPr>
          <xdr:cNvPr id="336" name="Рисунок 335"/>
          <xdr:cNvPicPr>
            <a:picLocks noChangeAspect="1"/>
          </xdr:cNvPicPr>
        </xdr:nvPicPr>
        <xdr:blipFill>
          <a:blip r:embed="rId96"/>
          <a:stretch/>
        </xdr:blipFill>
        <xdr:spPr bwMode="auto">
          <a:xfrm>
            <a:off x="13325475" y="115319174"/>
            <a:ext cx="465153" cy="484657"/>
          </a:xfrm>
          <a:prstGeom prst="rect">
            <a:avLst/>
          </a:prstGeom>
        </xdr:spPr>
      </xdr:pic>
      <xdr:pic>
        <xdr:nvPicPr>
          <xdr:cNvPr id="337" name="Рисунок 336"/>
          <xdr:cNvPicPr>
            <a:picLocks noChangeAspect="1"/>
          </xdr:cNvPicPr>
        </xdr:nvPicPr>
        <xdr:blipFill>
          <a:blip r:embed="rId46"/>
          <a:stretch/>
        </xdr:blipFill>
        <xdr:spPr bwMode="auto">
          <a:xfrm>
            <a:off x="12763500" y="114466503"/>
            <a:ext cx="1609724" cy="776013"/>
          </a:xfrm>
          <a:prstGeom prst="rect">
            <a:avLst/>
          </a:prstGeom>
        </xdr:spPr>
      </xdr:pic>
    </xdr:grpSp>
    <xdr:clientData/>
  </xdr:twoCellAnchor>
  <xdr:twoCellAnchor editAs="oneCell">
    <xdr:from>
      <xdr:col>1</xdr:col>
      <xdr:colOff>228600</xdr:colOff>
      <xdr:row>380</xdr:row>
      <xdr:rowOff>68533</xdr:rowOff>
    </xdr:from>
    <xdr:to>
      <xdr:col>1</xdr:col>
      <xdr:colOff>628649</xdr:colOff>
      <xdr:row>382</xdr:row>
      <xdr:rowOff>26347</xdr:rowOff>
    </xdr:to>
    <xdr:pic>
      <xdr:nvPicPr>
        <xdr:cNvPr id="338" name="Рисунок 337" descr="Стандартный цилиндр ключ-ключ 30-30, никель.jpg"/>
        <xdr:cNvPicPr>
          <a:picLocks noChangeAspect="1"/>
        </xdr:cNvPicPr>
      </xdr:nvPicPr>
      <xdr:blipFill>
        <a:blip r:embed="rId47"/>
        <a:stretch/>
      </xdr:blipFill>
      <xdr:spPr bwMode="auto">
        <a:xfrm>
          <a:off x="523875" y="104662560"/>
          <a:ext cx="400050" cy="472162"/>
        </a:xfrm>
        <a:prstGeom prst="rect">
          <a:avLst/>
        </a:prstGeom>
      </xdr:spPr>
    </xdr:pic>
    <xdr:clientData/>
  </xdr:twoCellAnchor>
  <xdr:twoCellAnchor editAs="oneCell">
    <xdr:from>
      <xdr:col>1</xdr:col>
      <xdr:colOff>65126</xdr:colOff>
      <xdr:row>385</xdr:row>
      <xdr:rowOff>95080</xdr:rowOff>
    </xdr:from>
    <xdr:to>
      <xdr:col>1</xdr:col>
      <xdr:colOff>809626</xdr:colOff>
      <xdr:row>387</xdr:row>
      <xdr:rowOff>21430</xdr:rowOff>
    </xdr:to>
    <xdr:pic>
      <xdr:nvPicPr>
        <xdr:cNvPr id="339" name="Рисунок 338"/>
        <xdr:cNvPicPr>
          <a:picLocks noChangeAspect="1"/>
        </xdr:cNvPicPr>
      </xdr:nvPicPr>
      <xdr:blipFill>
        <a:blip r:embed="rId97"/>
        <a:srcRect l="15416" t="1" r="14584" b="46249"/>
        <a:stretch/>
      </xdr:blipFill>
      <xdr:spPr bwMode="auto">
        <a:xfrm>
          <a:off x="360401" y="105660655"/>
          <a:ext cx="744500" cy="571670"/>
        </a:xfrm>
        <a:prstGeom prst="rect">
          <a:avLst/>
        </a:prstGeom>
      </xdr:spPr>
    </xdr:pic>
    <xdr:clientData/>
  </xdr:twoCellAnchor>
  <xdr:twoCellAnchor editAs="oneCell">
    <xdr:from>
      <xdr:col>1</xdr:col>
      <xdr:colOff>219076</xdr:colOff>
      <xdr:row>404</xdr:row>
      <xdr:rowOff>32877</xdr:rowOff>
    </xdr:from>
    <xdr:to>
      <xdr:col>1</xdr:col>
      <xdr:colOff>552449</xdr:colOff>
      <xdr:row>407</xdr:row>
      <xdr:rowOff>190499</xdr:rowOff>
    </xdr:to>
    <xdr:pic>
      <xdr:nvPicPr>
        <xdr:cNvPr id="340" name="Рисунок 339"/>
        <xdr:cNvPicPr>
          <a:picLocks noChangeAspect="1"/>
        </xdr:cNvPicPr>
      </xdr:nvPicPr>
      <xdr:blipFill>
        <a:blip r:embed="rId98"/>
        <a:srcRect l="25664" t="0" r="28613" b="0"/>
        <a:stretch/>
      </xdr:blipFill>
      <xdr:spPr bwMode="auto">
        <a:xfrm>
          <a:off x="514351" y="109494177"/>
          <a:ext cx="333374" cy="729122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398</xdr:row>
      <xdr:rowOff>77805</xdr:rowOff>
    </xdr:from>
    <xdr:to>
      <xdr:col>1</xdr:col>
      <xdr:colOff>771525</xdr:colOff>
      <xdr:row>401</xdr:row>
      <xdr:rowOff>47623</xdr:rowOff>
    </xdr:to>
    <xdr:pic>
      <xdr:nvPicPr>
        <xdr:cNvPr id="341" name="Рисунок 340"/>
        <xdr:cNvPicPr>
          <a:picLocks noChangeAspect="1"/>
        </xdr:cNvPicPr>
      </xdr:nvPicPr>
      <xdr:blipFill>
        <a:blip r:embed="rId99"/>
        <a:srcRect l="16193" t="16193" r="7953" b="19885"/>
        <a:stretch/>
      </xdr:blipFill>
      <xdr:spPr bwMode="auto">
        <a:xfrm>
          <a:off x="390525" y="108272280"/>
          <a:ext cx="676275" cy="569895"/>
        </a:xfrm>
        <a:prstGeom prst="rect">
          <a:avLst/>
        </a:prstGeom>
      </xdr:spPr>
    </xdr:pic>
    <xdr:clientData/>
  </xdr:twoCellAnchor>
  <xdr:twoCellAnchor editAs="oneCell">
    <xdr:from>
      <xdr:col>1</xdr:col>
      <xdr:colOff>267759</xdr:colOff>
      <xdr:row>73</xdr:row>
      <xdr:rowOff>152397</xdr:rowOff>
    </xdr:from>
    <xdr:to>
      <xdr:col>1</xdr:col>
      <xdr:colOff>722424</xdr:colOff>
      <xdr:row>74</xdr:row>
      <xdr:rowOff>169332</xdr:rowOff>
    </xdr:to>
    <xdr:pic>
      <xdr:nvPicPr>
        <xdr:cNvPr id="342" name="Рисунок 341"/>
        <xdr:cNvPicPr>
          <a:picLocks noChangeAspect="1"/>
        </xdr:cNvPicPr>
      </xdr:nvPicPr>
      <xdr:blipFill>
        <a:blip r:embed="rId48"/>
        <a:srcRect l="51145" t="28395" r="5465" b="28218"/>
        <a:stretch/>
      </xdr:blipFill>
      <xdr:spPr bwMode="auto">
        <a:xfrm>
          <a:off x="563034" y="22564722"/>
          <a:ext cx="454665" cy="455085"/>
        </a:xfrm>
        <a:prstGeom prst="rect">
          <a:avLst/>
        </a:prstGeom>
      </xdr:spPr>
    </xdr:pic>
    <xdr:clientData/>
  </xdr:twoCellAnchor>
  <xdr:twoCellAnchor editAs="oneCell">
    <xdr:from>
      <xdr:col>1</xdr:col>
      <xdr:colOff>83039</xdr:colOff>
      <xdr:row>60</xdr:row>
      <xdr:rowOff>158750</xdr:rowOff>
    </xdr:from>
    <xdr:to>
      <xdr:col>1</xdr:col>
      <xdr:colOff>968297</xdr:colOff>
      <xdr:row>61</xdr:row>
      <xdr:rowOff>190500</xdr:rowOff>
    </xdr:to>
    <xdr:pic>
      <xdr:nvPicPr>
        <xdr:cNvPr id="343" name="Рисунок 342" descr="Ice матовый хром.jpg"/>
        <xdr:cNvPicPr>
          <a:picLocks noChangeAspect="1"/>
        </xdr:cNvPicPr>
      </xdr:nvPicPr>
      <xdr:blipFill>
        <a:blip r:embed="rId49"/>
        <a:srcRect l="0" t="0" r="0" b="58464"/>
        <a:stretch/>
      </xdr:blipFill>
      <xdr:spPr bwMode="auto">
        <a:xfrm>
          <a:off x="378314" y="18189575"/>
          <a:ext cx="885258" cy="431799"/>
        </a:xfrm>
        <a:prstGeom prst="rect">
          <a:avLst/>
        </a:prstGeom>
      </xdr:spPr>
    </xdr:pic>
    <xdr:clientData/>
  </xdr:twoCellAnchor>
  <xdr:twoCellAnchor editAs="oneCell">
    <xdr:from>
      <xdr:col>1</xdr:col>
      <xdr:colOff>116094</xdr:colOff>
      <xdr:row>65</xdr:row>
      <xdr:rowOff>105832</xdr:rowOff>
    </xdr:from>
    <xdr:to>
      <xdr:col>1</xdr:col>
      <xdr:colOff>836083</xdr:colOff>
      <xdr:row>66</xdr:row>
      <xdr:rowOff>381162</xdr:rowOff>
    </xdr:to>
    <xdr:pic>
      <xdr:nvPicPr>
        <xdr:cNvPr id="344" name="Рисунок 343" descr="Накладка под евроцилиндр 211BIC cylinder, матовый хром.jpg"/>
        <xdr:cNvPicPr>
          <a:picLocks noChangeAspect="1"/>
        </xdr:cNvPicPr>
      </xdr:nvPicPr>
      <xdr:blipFill>
        <a:blip r:embed="rId50"/>
        <a:srcRect l="17442" t="0" r="19640" b="42689"/>
        <a:stretch/>
      </xdr:blipFill>
      <xdr:spPr bwMode="auto">
        <a:xfrm>
          <a:off x="411369" y="19946407"/>
          <a:ext cx="719990" cy="703955"/>
        </a:xfrm>
        <a:prstGeom prst="rect">
          <a:avLst/>
        </a:prstGeom>
      </xdr:spPr>
    </xdr:pic>
    <xdr:clientData/>
  </xdr:twoCellAnchor>
  <xdr:twoCellAnchor editAs="oneCell">
    <xdr:from>
      <xdr:col>1</xdr:col>
      <xdr:colOff>78153</xdr:colOff>
      <xdr:row>63</xdr:row>
      <xdr:rowOff>164492</xdr:rowOff>
    </xdr:from>
    <xdr:to>
      <xdr:col>1</xdr:col>
      <xdr:colOff>882807</xdr:colOff>
      <xdr:row>64</xdr:row>
      <xdr:rowOff>356342</xdr:rowOff>
    </xdr:to>
    <xdr:pic>
      <xdr:nvPicPr>
        <xdr:cNvPr id="345" name="Рисунок 344" descr="Фиксатор 211BIC WC матовый хром.jpg"/>
        <xdr:cNvPicPr>
          <a:picLocks noChangeAspect="1"/>
        </xdr:cNvPicPr>
      </xdr:nvPicPr>
      <xdr:blipFill>
        <a:blip r:embed="rId51"/>
        <a:srcRect l="14033" t="0" r="14328" b="46721"/>
        <a:stretch/>
      </xdr:blipFill>
      <xdr:spPr bwMode="auto">
        <a:xfrm>
          <a:off x="373428" y="19204967"/>
          <a:ext cx="804654" cy="591900"/>
        </a:xfrm>
        <a:prstGeom prst="rect">
          <a:avLst/>
        </a:prstGeom>
      </xdr:spPr>
    </xdr:pic>
    <xdr:clientData/>
  </xdr:twoCellAnchor>
  <xdr:twoCellAnchor editAs="oneCell">
    <xdr:from>
      <xdr:col>5</xdr:col>
      <xdr:colOff>1781175</xdr:colOff>
      <xdr:row>284</xdr:row>
      <xdr:rowOff>0</xdr:rowOff>
    </xdr:from>
    <xdr:to>
      <xdr:col>6</xdr:col>
      <xdr:colOff>9526</xdr:colOff>
      <xdr:row>285</xdr:row>
      <xdr:rowOff>180974</xdr:rowOff>
    </xdr:to>
    <xdr:pic>
      <xdr:nvPicPr>
        <xdr:cNvPr id="346" name="Picture 1757"/>
        <xdr:cNvPicPr>
          <a:picLocks noChangeAspect="1" noChangeArrowheads="1"/>
        </xdr:cNvPicPr>
      </xdr:nvPicPr>
      <xdr:blipFill>
        <a:blip r:embed="rId52"/>
        <a:stretch/>
      </xdr:blipFill>
      <xdr:spPr bwMode="auto">
        <a:xfrm>
          <a:off x="8134350" y="76933425"/>
          <a:ext cx="9526" cy="428624"/>
        </a:xfrm>
        <a:prstGeom prst="rect">
          <a:avLst/>
        </a:prstGeom>
        <a:noFill/>
        <a:ln>
          <a:noFill/>
        </a:ln>
      </xdr:spPr>
    </xdr:pic>
    <xdr:clientData/>
  </xdr:twoCellAnchor>
  <xdr:twoCellAnchor editAs="twoCell">
    <xdr:from>
      <xdr:col>1</xdr:col>
      <xdr:colOff>71964</xdr:colOff>
      <xdr:row>46</xdr:row>
      <xdr:rowOff>166202</xdr:rowOff>
    </xdr:from>
    <xdr:to>
      <xdr:col>1</xdr:col>
      <xdr:colOff>978218</xdr:colOff>
      <xdr:row>47</xdr:row>
      <xdr:rowOff>241300</xdr:rowOff>
    </xdr:to>
    <xdr:pic>
      <xdr:nvPicPr>
        <xdr:cNvPr id="347" name="Рисунок 2"/>
        <xdr:cNvPicPr>
          <a:picLocks noChangeAspect="1"/>
        </xdr:cNvPicPr>
      </xdr:nvPicPr>
      <xdr:blipFill>
        <a:blip r:embed="rId53"/>
        <a:stretch/>
      </xdr:blipFill>
      <xdr:spPr bwMode="auto">
        <a:xfrm>
          <a:off x="367240" y="13815527"/>
          <a:ext cx="906253" cy="332273"/>
        </a:xfrm>
        <a:prstGeom prst="rect">
          <a:avLst/>
        </a:prstGeom>
        <a:noFill/>
        <a:ln>
          <a:noFill/>
        </a:ln>
      </xdr:spPr>
    </xdr:pic>
    <xdr:clientData/>
  </xdr:twoCellAnchor>
  <xdr:twoCellAnchor editAs="twoCell">
    <xdr:from>
      <xdr:col>1</xdr:col>
      <xdr:colOff>83127</xdr:colOff>
      <xdr:row>53</xdr:row>
      <xdr:rowOff>126856</xdr:rowOff>
    </xdr:from>
    <xdr:to>
      <xdr:col>1</xdr:col>
      <xdr:colOff>752475</xdr:colOff>
      <xdr:row>55</xdr:row>
      <xdr:rowOff>144015</xdr:rowOff>
    </xdr:to>
    <xdr:pic>
      <xdr:nvPicPr>
        <xdr:cNvPr id="348" name="Рисунок 364"/>
        <xdr:cNvPicPr>
          <a:picLocks noChangeAspect="1"/>
        </xdr:cNvPicPr>
      </xdr:nvPicPr>
      <xdr:blipFill>
        <a:blip r:embed="rId54"/>
        <a:srcRect l="15477" t="19643" r="17262" b="21429"/>
        <a:stretch/>
      </xdr:blipFill>
      <xdr:spPr bwMode="auto">
        <a:xfrm>
          <a:off x="378402" y="15852631"/>
          <a:ext cx="669348" cy="655335"/>
        </a:xfrm>
        <a:prstGeom prst="rect">
          <a:avLst/>
        </a:prstGeom>
        <a:noFill/>
        <a:ln>
          <a:noFill/>
        </a:ln>
      </xdr:spPr>
    </xdr:pic>
    <xdr:clientData/>
  </xdr:twoCellAnchor>
  <xdr:twoCellAnchor editAs="twoCell">
    <xdr:from>
      <xdr:col>1</xdr:col>
      <xdr:colOff>152401</xdr:colOff>
      <xdr:row>56</xdr:row>
      <xdr:rowOff>152428</xdr:rowOff>
    </xdr:from>
    <xdr:to>
      <xdr:col>1</xdr:col>
      <xdr:colOff>657225</xdr:colOff>
      <xdr:row>58</xdr:row>
      <xdr:rowOff>166687</xdr:rowOff>
    </xdr:to>
    <xdr:pic>
      <xdr:nvPicPr>
        <xdr:cNvPr id="349" name="Рисунок 365"/>
        <xdr:cNvPicPr>
          <a:picLocks noChangeAspect="1"/>
        </xdr:cNvPicPr>
      </xdr:nvPicPr>
      <xdr:blipFill>
        <a:blip r:embed="rId55"/>
        <a:srcRect l="17514" t="14125" r="18079" b="15819"/>
        <a:stretch/>
      </xdr:blipFill>
      <xdr:spPr bwMode="auto">
        <a:xfrm>
          <a:off x="447676" y="16906903"/>
          <a:ext cx="504824" cy="652434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</xdr:col>
      <xdr:colOff>247649</xdr:colOff>
      <xdr:row>165</xdr:row>
      <xdr:rowOff>152799</xdr:rowOff>
    </xdr:from>
    <xdr:to>
      <xdr:col>1</xdr:col>
      <xdr:colOff>733425</xdr:colOff>
      <xdr:row>168</xdr:row>
      <xdr:rowOff>15142</xdr:rowOff>
    </xdr:to>
    <xdr:pic>
      <xdr:nvPicPr>
        <xdr:cNvPr id="350" name="Рисунок 349"/>
        <xdr:cNvPicPr>
          <a:picLocks noChangeAspect="1" noChangeArrowheads="1"/>
        </xdr:cNvPicPr>
      </xdr:nvPicPr>
      <xdr:blipFill>
        <a:blip r:embed="rId56"/>
        <a:stretch/>
      </xdr:blipFill>
      <xdr:spPr bwMode="auto">
        <a:xfrm>
          <a:off x="542925" y="45425124"/>
          <a:ext cx="485775" cy="519569"/>
        </a:xfrm>
        <a:prstGeom prst="rect">
          <a:avLst/>
        </a:prstGeom>
        <a:noFill/>
      </xdr:spPr>
    </xdr:pic>
    <xdr:clientData/>
  </xdr:twoCellAnchor>
  <xdr:oneCellAnchor>
    <xdr:from>
      <xdr:col>1</xdr:col>
      <xdr:colOff>82901</xdr:colOff>
      <xdr:row>134</xdr:row>
      <xdr:rowOff>63500</xdr:rowOff>
    </xdr:from>
    <xdr:ext cx="838907" cy="375707"/>
    <xdr:pic>
      <xdr:nvPicPr>
        <xdr:cNvPr id="351" name="Рисунок 350"/>
        <xdr:cNvPicPr>
          <a:picLocks noChangeAspect="1"/>
        </xdr:cNvPicPr>
      </xdr:nvPicPr>
      <xdr:blipFill>
        <a:blip r:embed="rId57"/>
        <a:srcRect l="7640" t="16757" r="9337" b="24995"/>
        <a:stretch/>
      </xdr:blipFill>
      <xdr:spPr bwMode="auto">
        <a:xfrm>
          <a:off x="378176" y="38325425"/>
          <a:ext cx="838907" cy="375707"/>
        </a:xfrm>
        <a:prstGeom prst="rect">
          <a:avLst/>
        </a:prstGeom>
      </xdr:spPr>
    </xdr:pic>
    <xdr:clientData/>
  </xdr:oneCellAnchor>
  <xdr:oneCellAnchor>
    <xdr:from>
      <xdr:col>5</xdr:col>
      <xdr:colOff>1781175</xdr:colOff>
      <xdr:row>297</xdr:row>
      <xdr:rowOff>0</xdr:rowOff>
    </xdr:from>
    <xdr:ext cx="9525" cy="428625"/>
    <xdr:pic>
      <xdr:nvPicPr>
        <xdr:cNvPr id="352" name="Picture 1757"/>
        <xdr:cNvPicPr>
          <a:picLocks noChangeAspect="1" noChangeArrowheads="1"/>
        </xdr:cNvPicPr>
      </xdr:nvPicPr>
      <xdr:blipFill>
        <a:blip r:embed="rId52"/>
        <a:stretch/>
      </xdr:blipFill>
      <xdr:spPr bwMode="auto">
        <a:xfrm>
          <a:off x="8134350" y="79733774"/>
          <a:ext cx="9525" cy="428625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5</xdr:col>
      <xdr:colOff>1781175</xdr:colOff>
      <xdr:row>311</xdr:row>
      <xdr:rowOff>0</xdr:rowOff>
    </xdr:from>
    <xdr:ext cx="9525" cy="428625"/>
    <xdr:pic>
      <xdr:nvPicPr>
        <xdr:cNvPr id="353" name="Picture 1757"/>
        <xdr:cNvPicPr>
          <a:picLocks noChangeAspect="1" noChangeArrowheads="1"/>
        </xdr:cNvPicPr>
      </xdr:nvPicPr>
      <xdr:blipFill>
        <a:blip r:embed="rId52"/>
        <a:stretch/>
      </xdr:blipFill>
      <xdr:spPr bwMode="auto">
        <a:xfrm>
          <a:off x="8134350" y="84239100"/>
          <a:ext cx="9525" cy="428625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1</xdr:col>
      <xdr:colOff>93133</xdr:colOff>
      <xdr:row>49</xdr:row>
      <xdr:rowOff>171157</xdr:rowOff>
    </xdr:from>
    <xdr:ext cx="893236" cy="323085"/>
    <xdr:pic>
      <xdr:nvPicPr>
        <xdr:cNvPr id="354" name="Рисунок 6"/>
        <xdr:cNvPicPr>
          <a:picLocks noChangeAspect="1"/>
        </xdr:cNvPicPr>
      </xdr:nvPicPr>
      <xdr:blipFill>
        <a:blip r:embed="rId58"/>
        <a:stretch/>
      </xdr:blipFill>
      <xdr:spPr bwMode="auto">
        <a:xfrm>
          <a:off x="388408" y="14858707"/>
          <a:ext cx="893236" cy="323085"/>
        </a:xfrm>
        <a:prstGeom prst="rect">
          <a:avLst/>
        </a:prstGeom>
        <a:noFill/>
        <a:ln>
          <a:noFill/>
        </a:ln>
      </xdr:spPr>
    </xdr:pic>
    <xdr:clientData/>
  </xdr:oneCellAnchor>
  <xdr:twoCellAnchor editAs="oneCell">
    <xdr:from>
      <xdr:col>1</xdr:col>
      <xdr:colOff>127000</xdr:colOff>
      <xdr:row>213</xdr:row>
      <xdr:rowOff>84666</xdr:rowOff>
    </xdr:from>
    <xdr:to>
      <xdr:col>1</xdr:col>
      <xdr:colOff>708024</xdr:colOff>
      <xdr:row>215</xdr:row>
      <xdr:rowOff>255586</xdr:rowOff>
    </xdr:to>
    <xdr:pic>
      <xdr:nvPicPr>
        <xdr:cNvPr id="355" name="Рисунок 5"/>
        <xdr:cNvPicPr>
          <a:picLocks noChangeAspect="1" noChangeArrowheads="1"/>
        </xdr:cNvPicPr>
      </xdr:nvPicPr>
      <xdr:blipFill>
        <a:blip r:embed="rId59"/>
        <a:stretch/>
      </xdr:blipFill>
      <xdr:spPr bwMode="auto">
        <a:xfrm>
          <a:off x="422275" y="60739867"/>
          <a:ext cx="581025" cy="761468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</xdr:col>
      <xdr:colOff>95251</xdr:colOff>
      <xdr:row>370</xdr:row>
      <xdr:rowOff>182522</xdr:rowOff>
    </xdr:from>
    <xdr:to>
      <xdr:col>1</xdr:col>
      <xdr:colOff>740835</xdr:colOff>
      <xdr:row>371</xdr:row>
      <xdr:rowOff>185967</xdr:rowOff>
    </xdr:to>
    <xdr:pic>
      <xdr:nvPicPr>
        <xdr:cNvPr id="358" name="Рисунок 357"/>
        <xdr:cNvPicPr>
          <a:picLocks noChangeAspect="1"/>
        </xdr:cNvPicPr>
      </xdr:nvPicPr>
      <xdr:blipFill>
        <a:blip r:embed="rId62"/>
        <a:stretch/>
      </xdr:blipFill>
      <xdr:spPr bwMode="auto">
        <a:xfrm>
          <a:off x="390526" y="102633422"/>
          <a:ext cx="645584" cy="413020"/>
        </a:xfrm>
        <a:prstGeom prst="rect">
          <a:avLst/>
        </a:prstGeom>
      </xdr:spPr>
    </xdr:pic>
    <xdr:clientData/>
  </xdr:twoCellAnchor>
  <xdr:twoCellAnchor editAs="oneCell">
    <xdr:from>
      <xdr:col>1</xdr:col>
      <xdr:colOff>42334</xdr:colOff>
      <xdr:row>375</xdr:row>
      <xdr:rowOff>179917</xdr:rowOff>
    </xdr:from>
    <xdr:to>
      <xdr:col>1</xdr:col>
      <xdr:colOff>835104</xdr:colOff>
      <xdr:row>378</xdr:row>
      <xdr:rowOff>48381</xdr:rowOff>
    </xdr:to>
    <xdr:pic>
      <xdr:nvPicPr>
        <xdr:cNvPr id="359" name="Рисунок 358"/>
        <xdr:cNvPicPr>
          <a:picLocks noChangeAspect="1"/>
        </xdr:cNvPicPr>
      </xdr:nvPicPr>
      <xdr:blipFill>
        <a:blip r:embed="rId63"/>
        <a:stretch/>
      </xdr:blipFill>
      <xdr:spPr bwMode="auto">
        <a:xfrm>
          <a:off x="337609" y="103592842"/>
          <a:ext cx="792770" cy="439965"/>
        </a:xfrm>
        <a:prstGeom prst="rect">
          <a:avLst/>
        </a:prstGeom>
      </xdr:spPr>
    </xdr:pic>
    <xdr:clientData/>
  </xdr:twoCellAnchor>
  <xdr:oneCellAnchor>
    <xdr:from>
      <xdr:col>2</xdr:col>
      <xdr:colOff>1845733</xdr:colOff>
      <xdr:row>460</xdr:row>
      <xdr:rowOff>309200</xdr:rowOff>
    </xdr:from>
    <xdr:ext cx="1572684" cy="1481108"/>
    <xdr:pic>
      <xdr:nvPicPr>
        <xdr:cNvPr id="360" name="Рисунок 359"/>
        <xdr:cNvPicPr>
          <a:picLocks noChangeAspect="1" noChangeArrowheads="1"/>
        </xdr:cNvPicPr>
      </xdr:nvPicPr>
      <xdr:blipFill>
        <a:blip r:embed="rId100"/>
        <a:stretch/>
      </xdr:blipFill>
      <xdr:spPr bwMode="auto">
        <a:xfrm>
          <a:off x="3179233" y="125972525"/>
          <a:ext cx="1572684" cy="1481108"/>
        </a:xfrm>
        <a:prstGeom prst="rect">
          <a:avLst/>
        </a:prstGeom>
        <a:noFill/>
      </xdr:spPr>
    </xdr:pic>
    <xdr:clientData/>
  </xdr:oneCellAnchor>
  <xdr:twoCellAnchor editAs="oneCell">
    <xdr:from>
      <xdr:col>2</xdr:col>
      <xdr:colOff>1852084</xdr:colOff>
      <xdr:row>461</xdr:row>
      <xdr:rowOff>310705</xdr:rowOff>
    </xdr:from>
    <xdr:to>
      <xdr:col>2</xdr:col>
      <xdr:colOff>3481917</xdr:colOff>
      <xdr:row>461</xdr:row>
      <xdr:rowOff>1826077</xdr:rowOff>
    </xdr:to>
    <xdr:pic>
      <xdr:nvPicPr>
        <xdr:cNvPr id="361" name="Рисунок 360"/>
        <xdr:cNvPicPr>
          <a:picLocks noChangeAspect="1"/>
        </xdr:cNvPicPr>
      </xdr:nvPicPr>
      <xdr:blipFill>
        <a:blip r:embed="rId101"/>
        <a:srcRect l="0" t="0" r="0" b="7143"/>
        <a:stretch/>
      </xdr:blipFill>
      <xdr:spPr bwMode="auto">
        <a:xfrm>
          <a:off x="3185584" y="127888555"/>
          <a:ext cx="1629833" cy="1515372"/>
        </a:xfrm>
        <a:prstGeom prst="rect">
          <a:avLst/>
        </a:prstGeom>
      </xdr:spPr>
    </xdr:pic>
    <xdr:clientData/>
  </xdr:twoCellAnchor>
  <xdr:twoCellAnchor editAs="oneCell">
    <xdr:from>
      <xdr:col>1</xdr:col>
      <xdr:colOff>31750</xdr:colOff>
      <xdr:row>8</xdr:row>
      <xdr:rowOff>80393</xdr:rowOff>
    </xdr:from>
    <xdr:to>
      <xdr:col>1</xdr:col>
      <xdr:colOff>846666</xdr:colOff>
      <xdr:row>8</xdr:row>
      <xdr:rowOff>407268</xdr:rowOff>
    </xdr:to>
    <xdr:pic>
      <xdr:nvPicPr>
        <xdr:cNvPr id="362" name="Рисунок 361"/>
        <xdr:cNvPicPr>
          <a:picLocks noChangeAspect="1"/>
        </xdr:cNvPicPr>
      </xdr:nvPicPr>
      <xdr:blipFill>
        <a:blip r:embed="rId64"/>
        <a:srcRect l="1623" t="18564" r="1242" b="24560"/>
        <a:stretch/>
      </xdr:blipFill>
      <xdr:spPr bwMode="auto">
        <a:xfrm>
          <a:off x="327025" y="2452118"/>
          <a:ext cx="814917" cy="326875"/>
        </a:xfrm>
        <a:prstGeom prst="rect">
          <a:avLst/>
        </a:prstGeom>
      </xdr:spPr>
    </xdr:pic>
    <xdr:clientData/>
  </xdr:twoCellAnchor>
  <xdr:twoCellAnchor editAs="oneCell">
    <xdr:from>
      <xdr:col>1</xdr:col>
      <xdr:colOff>17574</xdr:colOff>
      <xdr:row>9</xdr:row>
      <xdr:rowOff>81593</xdr:rowOff>
    </xdr:from>
    <xdr:to>
      <xdr:col>1</xdr:col>
      <xdr:colOff>835508</xdr:colOff>
      <xdr:row>9</xdr:row>
      <xdr:rowOff>417127</xdr:rowOff>
    </xdr:to>
    <xdr:pic>
      <xdr:nvPicPr>
        <xdr:cNvPr id="363" name="Рисунок 362"/>
        <xdr:cNvPicPr>
          <a:picLocks noChangeAspect="1"/>
        </xdr:cNvPicPr>
      </xdr:nvPicPr>
      <xdr:blipFill>
        <a:blip r:embed="rId65"/>
        <a:srcRect l="2374" t="23591" r="2313" b="28462"/>
        <a:stretch/>
      </xdr:blipFill>
      <xdr:spPr bwMode="auto">
        <a:xfrm>
          <a:off x="312849" y="2948618"/>
          <a:ext cx="817934" cy="335535"/>
        </a:xfrm>
        <a:prstGeom prst="rect">
          <a:avLst/>
        </a:prstGeom>
      </xdr:spPr>
    </xdr:pic>
    <xdr:clientData/>
  </xdr:twoCellAnchor>
  <xdr:twoCellAnchor editAs="oneCell">
    <xdr:from>
      <xdr:col>1</xdr:col>
      <xdr:colOff>84666</xdr:colOff>
      <xdr:row>71</xdr:row>
      <xdr:rowOff>98718</xdr:rowOff>
    </xdr:from>
    <xdr:to>
      <xdr:col>1</xdr:col>
      <xdr:colOff>910166</xdr:colOff>
      <xdr:row>72</xdr:row>
      <xdr:rowOff>211667</xdr:rowOff>
    </xdr:to>
    <xdr:pic>
      <xdr:nvPicPr>
        <xdr:cNvPr id="364" name="Рисунок 363"/>
        <xdr:cNvPicPr>
          <a:picLocks noChangeAspect="1"/>
        </xdr:cNvPicPr>
      </xdr:nvPicPr>
      <xdr:blipFill>
        <a:blip r:embed="rId102"/>
        <a:srcRect l="26416" t="31454" r="26198" b="32394"/>
        <a:stretch/>
      </xdr:blipFill>
      <xdr:spPr bwMode="auto">
        <a:xfrm>
          <a:off x="379942" y="21901443"/>
          <a:ext cx="825498" cy="417749"/>
        </a:xfrm>
        <a:prstGeom prst="rect">
          <a:avLst/>
        </a:prstGeom>
      </xdr:spPr>
    </xdr:pic>
    <xdr:clientData/>
  </xdr:twoCellAnchor>
  <xdr:twoCellAnchor editAs="twoCell">
    <xdr:from>
      <xdr:col>1</xdr:col>
      <xdr:colOff>38470</xdr:colOff>
      <xdr:row>25</xdr:row>
      <xdr:rowOff>222250</xdr:rowOff>
    </xdr:from>
    <xdr:to>
      <xdr:col>1</xdr:col>
      <xdr:colOff>989541</xdr:colOff>
      <xdr:row>26</xdr:row>
      <xdr:rowOff>190500</xdr:rowOff>
    </xdr:to>
    <xdr:pic>
      <xdr:nvPicPr>
        <xdr:cNvPr id="365" name="Рисунок 8"/>
        <xdr:cNvPicPr>
          <a:picLocks noChangeAspect="1" noChangeArrowheads="1"/>
        </xdr:cNvPicPr>
      </xdr:nvPicPr>
      <xdr:blipFill>
        <a:blip r:embed="rId67"/>
        <a:stretch/>
      </xdr:blipFill>
      <xdr:spPr bwMode="auto">
        <a:xfrm>
          <a:off x="333746" y="6965950"/>
          <a:ext cx="951071" cy="3683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twoCell">
    <xdr:from>
      <xdr:col>1</xdr:col>
      <xdr:colOff>137583</xdr:colOff>
      <xdr:row>28</xdr:row>
      <xdr:rowOff>190500</xdr:rowOff>
    </xdr:from>
    <xdr:to>
      <xdr:col>1</xdr:col>
      <xdr:colOff>698499</xdr:colOff>
      <xdr:row>30</xdr:row>
      <xdr:rowOff>176596</xdr:rowOff>
    </xdr:to>
    <xdr:pic>
      <xdr:nvPicPr>
        <xdr:cNvPr id="366" name="Рисунок 15"/>
        <xdr:cNvPicPr>
          <a:picLocks noChangeAspect="1" noChangeArrowheads="1"/>
        </xdr:cNvPicPr>
      </xdr:nvPicPr>
      <xdr:blipFill>
        <a:blip r:embed="rId68"/>
        <a:stretch/>
      </xdr:blipFill>
      <xdr:spPr bwMode="auto">
        <a:xfrm>
          <a:off x="432858" y="8134350"/>
          <a:ext cx="560917" cy="481396"/>
        </a:xfrm>
        <a:prstGeom prst="rect">
          <a:avLst/>
        </a:prstGeom>
        <a:noFill/>
        <a:ln>
          <a:noFill/>
        </a:ln>
      </xdr:spPr>
    </xdr:pic>
    <xdr:clientData/>
  </xdr:twoCellAnchor>
  <xdr:twoCellAnchor editAs="twoCell">
    <xdr:from>
      <xdr:col>1</xdr:col>
      <xdr:colOff>122359</xdr:colOff>
      <xdr:row>32</xdr:row>
      <xdr:rowOff>245918</xdr:rowOff>
    </xdr:from>
    <xdr:to>
      <xdr:col>1</xdr:col>
      <xdr:colOff>777891</xdr:colOff>
      <xdr:row>34</xdr:row>
      <xdr:rowOff>14404</xdr:rowOff>
    </xdr:to>
    <xdr:pic>
      <xdr:nvPicPr>
        <xdr:cNvPr id="367" name="Рисунок 17"/>
        <xdr:cNvPicPr>
          <a:picLocks noChangeAspect="1" noChangeArrowheads="1"/>
        </xdr:cNvPicPr>
      </xdr:nvPicPr>
      <xdr:blipFill>
        <a:blip r:embed="rId69"/>
        <a:stretch/>
      </xdr:blipFill>
      <xdr:spPr bwMode="auto">
        <a:xfrm rot="19093442">
          <a:off x="417635" y="9180368"/>
          <a:ext cx="655531" cy="587635"/>
        </a:xfrm>
        <a:prstGeom prst="rect">
          <a:avLst/>
        </a:prstGeom>
        <a:noFill/>
        <a:ln>
          <a:noFill/>
        </a:ln>
      </xdr:spPr>
    </xdr:pic>
    <xdr:clientData/>
  </xdr:twoCellAnchor>
  <xdr:oneCellAnchor>
    <xdr:from>
      <xdr:col>1</xdr:col>
      <xdr:colOff>77991</xdr:colOff>
      <xdr:row>139</xdr:row>
      <xdr:rowOff>190500</xdr:rowOff>
    </xdr:from>
    <xdr:ext cx="919629" cy="339296"/>
    <xdr:pic>
      <xdr:nvPicPr>
        <xdr:cNvPr id="368" name="Рисунок 367" descr="DENA матовый хром.jpg"/>
        <xdr:cNvPicPr>
          <a:picLocks noChangeAspect="1"/>
        </xdr:cNvPicPr>
      </xdr:nvPicPr>
      <xdr:blipFill>
        <a:blip r:embed="rId70"/>
        <a:stretch/>
      </xdr:blipFill>
      <xdr:spPr bwMode="auto">
        <a:xfrm>
          <a:off x="373265" y="39576375"/>
          <a:ext cx="919629" cy="339296"/>
        </a:xfrm>
        <a:prstGeom prst="rect">
          <a:avLst/>
        </a:prstGeom>
      </xdr:spPr>
    </xdr:pic>
    <xdr:clientData/>
  </xdr:oneCellAnchor>
  <xdr:oneCellAnchor>
    <xdr:from>
      <xdr:col>1</xdr:col>
      <xdr:colOff>87677</xdr:colOff>
      <xdr:row>155</xdr:row>
      <xdr:rowOff>184149</xdr:rowOff>
    </xdr:from>
    <xdr:ext cx="917739" cy="367434"/>
    <xdr:pic>
      <xdr:nvPicPr>
        <xdr:cNvPr id="369" name="Рисунок 368" descr="LAURA-LISCIA матовый хром.jpg"/>
        <xdr:cNvPicPr>
          <a:picLocks noChangeAspect="1"/>
        </xdr:cNvPicPr>
      </xdr:nvPicPr>
      <xdr:blipFill>
        <a:blip r:embed="rId71"/>
        <a:srcRect l="0" t="0" r="0" b="59445"/>
        <a:stretch/>
      </xdr:blipFill>
      <xdr:spPr bwMode="auto">
        <a:xfrm>
          <a:off x="382953" y="43170474"/>
          <a:ext cx="917739" cy="367434"/>
        </a:xfrm>
        <a:prstGeom prst="rect">
          <a:avLst/>
        </a:prstGeom>
      </xdr:spPr>
    </xdr:pic>
    <xdr:clientData/>
  </xdr:oneCellAnchor>
  <xdr:oneCellAnchor>
    <xdr:from>
      <xdr:col>1</xdr:col>
      <xdr:colOff>17991</xdr:colOff>
      <xdr:row>150</xdr:row>
      <xdr:rowOff>80435</xdr:rowOff>
    </xdr:from>
    <xdr:ext cx="1002449" cy="469898"/>
    <xdr:pic>
      <xdr:nvPicPr>
        <xdr:cNvPr id="370" name="Рисунок 369"/>
        <xdr:cNvPicPr>
          <a:picLocks noChangeAspect="1"/>
        </xdr:cNvPicPr>
      </xdr:nvPicPr>
      <xdr:blipFill>
        <a:blip r:embed="rId72"/>
        <a:stretch/>
      </xdr:blipFill>
      <xdr:spPr bwMode="auto">
        <a:xfrm>
          <a:off x="313266" y="41942810"/>
          <a:ext cx="1002448" cy="469898"/>
        </a:xfrm>
        <a:prstGeom prst="rect">
          <a:avLst/>
        </a:prstGeom>
      </xdr:spPr>
    </xdr:pic>
    <xdr:clientData/>
  </xdr:oneCellAnchor>
  <xdr:oneCellAnchor>
    <xdr:from>
      <xdr:col>1</xdr:col>
      <xdr:colOff>84098</xdr:colOff>
      <xdr:row>160</xdr:row>
      <xdr:rowOff>8169</xdr:rowOff>
    </xdr:from>
    <xdr:ext cx="900153" cy="370062"/>
    <xdr:pic>
      <xdr:nvPicPr>
        <xdr:cNvPr id="371" name="Рисунок 370" descr="PATRIZIO бронза.jpg"/>
        <xdr:cNvPicPr>
          <a:picLocks noChangeAspect="1"/>
        </xdr:cNvPicPr>
      </xdr:nvPicPr>
      <xdr:blipFill>
        <a:blip r:embed="rId73"/>
        <a:srcRect l="0" t="0" r="0" b="58333"/>
        <a:stretch/>
      </xdr:blipFill>
      <xdr:spPr bwMode="auto">
        <a:xfrm>
          <a:off x="379373" y="44118445"/>
          <a:ext cx="900153" cy="370062"/>
        </a:xfrm>
        <a:prstGeom prst="rect">
          <a:avLst/>
        </a:prstGeom>
      </xdr:spPr>
    </xdr:pic>
    <xdr:clientData/>
  </xdr:oneCellAnchor>
  <xdr:oneCellAnchor>
    <xdr:from>
      <xdr:col>1</xdr:col>
      <xdr:colOff>40299</xdr:colOff>
      <xdr:row>94</xdr:row>
      <xdr:rowOff>296333</xdr:rowOff>
    </xdr:from>
    <xdr:ext cx="953721" cy="349249"/>
    <xdr:pic>
      <xdr:nvPicPr>
        <xdr:cNvPr id="372" name="Рисунок 371"/>
        <xdr:cNvPicPr>
          <a:picLocks noChangeAspect="1"/>
        </xdr:cNvPicPr>
      </xdr:nvPicPr>
      <xdr:blipFill>
        <a:blip r:embed="rId74"/>
        <a:srcRect l="11574" t="35948" r="11084" b="35729"/>
        <a:stretch/>
      </xdr:blipFill>
      <xdr:spPr bwMode="auto">
        <a:xfrm>
          <a:off x="335574" y="29004683"/>
          <a:ext cx="953721" cy="349250"/>
        </a:xfrm>
        <a:prstGeom prst="rect">
          <a:avLst/>
        </a:prstGeom>
      </xdr:spPr>
    </xdr:pic>
    <xdr:clientData/>
  </xdr:oneCellAnchor>
  <xdr:twoCellAnchor editAs="twoCell">
    <xdr:from>
      <xdr:col>1</xdr:col>
      <xdr:colOff>31750</xdr:colOff>
      <xdr:row>98</xdr:row>
      <xdr:rowOff>57150</xdr:rowOff>
    </xdr:from>
    <xdr:to>
      <xdr:col>1</xdr:col>
      <xdr:colOff>976726</xdr:colOff>
      <xdr:row>100</xdr:row>
      <xdr:rowOff>63498</xdr:rowOff>
    </xdr:to>
    <xdr:pic>
      <xdr:nvPicPr>
        <xdr:cNvPr id="373" name="Picture 232"/>
        <xdr:cNvPicPr>
          <a:picLocks noChangeAspect="1" noChangeArrowheads="1"/>
        </xdr:cNvPicPr>
      </xdr:nvPicPr>
      <xdr:blipFill>
        <a:blip r:embed="rId75">
          <a:extLst>
            <a:ext uri="{96DAC541-7B7A-43D3-8B79-37D633B846F1}">
              <asvg:svgBlip xmlns:asvg="http://schemas.microsoft.com/office/drawing/2016/SVG/main" r:embed="rId76"/>
            </a:ext>
          </a:extLst>
        </a:blip>
        <a:stretch/>
      </xdr:blipFill>
      <xdr:spPr bwMode="auto">
        <a:xfrm>
          <a:off x="327025" y="29937075"/>
          <a:ext cx="944976" cy="425448"/>
        </a:xfrm>
        <a:prstGeom prst="rect">
          <a:avLst/>
        </a:prstGeom>
        <a:noFill/>
        <a:ln>
          <a:noFill/>
        </a:ln>
      </xdr:spPr>
    </xdr:pic>
    <xdr:clientData/>
  </xdr:twoCellAnchor>
  <xdr:twoCellAnchor editAs="twoCell">
    <xdr:from>
      <xdr:col>1</xdr:col>
      <xdr:colOff>227012</xdr:colOff>
      <xdr:row>114</xdr:row>
      <xdr:rowOff>199468</xdr:rowOff>
    </xdr:from>
    <xdr:to>
      <xdr:col>1</xdr:col>
      <xdr:colOff>771525</xdr:colOff>
      <xdr:row>117</xdr:row>
      <xdr:rowOff>9525</xdr:rowOff>
    </xdr:to>
    <xdr:pic>
      <xdr:nvPicPr>
        <xdr:cNvPr id="374" name="Picture 251"/>
        <xdr:cNvPicPr>
          <a:picLocks noChangeAspect="1" noChangeArrowheads="1"/>
        </xdr:cNvPicPr>
      </xdr:nvPicPr>
      <xdr:blipFill>
        <a:blip r:embed="rId77"/>
        <a:srcRect l="0" t="3526" r="2563" b="0"/>
        <a:stretch/>
      </xdr:blipFill>
      <xdr:spPr bwMode="auto">
        <a:xfrm>
          <a:off x="522287" y="33813195"/>
          <a:ext cx="544513" cy="43870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twoCell">
    <xdr:from>
      <xdr:col>1</xdr:col>
      <xdr:colOff>70118</xdr:colOff>
      <xdr:row>226</xdr:row>
      <xdr:rowOff>0</xdr:rowOff>
    </xdr:from>
    <xdr:to>
      <xdr:col>1</xdr:col>
      <xdr:colOff>825501</xdr:colOff>
      <xdr:row>230</xdr:row>
      <xdr:rowOff>128586</xdr:rowOff>
    </xdr:to>
    <xdr:pic>
      <xdr:nvPicPr>
        <xdr:cNvPr id="375" name="Immagine 31" descr="K2760 disegno tecnico quote cerniera.jpg"/>
        <xdr:cNvPicPr>
          <a:picLocks noChangeAspect="1"/>
        </xdr:cNvPicPr>
      </xdr:nvPicPr>
      <xdr:blipFill>
        <a:blip r:embed="rId13"/>
        <a:stretch/>
      </xdr:blipFill>
      <xdr:spPr bwMode="auto">
        <a:xfrm>
          <a:off x="365393" y="64998600"/>
          <a:ext cx="755384" cy="89058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twoCell">
    <xdr:from>
      <xdr:col>1</xdr:col>
      <xdr:colOff>112452</xdr:colOff>
      <xdr:row>243</xdr:row>
      <xdr:rowOff>137583</xdr:rowOff>
    </xdr:from>
    <xdr:to>
      <xdr:col>1</xdr:col>
      <xdr:colOff>867836</xdr:colOff>
      <xdr:row>247</xdr:row>
      <xdr:rowOff>118003</xdr:rowOff>
    </xdr:to>
    <xdr:pic>
      <xdr:nvPicPr>
        <xdr:cNvPr id="376" name="Immagine 31" descr="K2760 disegno tecnico quote cerniera.jpg"/>
        <xdr:cNvPicPr>
          <a:picLocks noChangeAspect="1"/>
        </xdr:cNvPicPr>
      </xdr:nvPicPr>
      <xdr:blipFill>
        <a:blip r:embed="rId13"/>
        <a:stretch/>
      </xdr:blipFill>
      <xdr:spPr bwMode="auto">
        <a:xfrm>
          <a:off x="407727" y="68393733"/>
          <a:ext cx="755384" cy="74242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6614</xdr:colOff>
      <xdr:row>259</xdr:row>
      <xdr:rowOff>150603</xdr:rowOff>
    </xdr:from>
    <xdr:to>
      <xdr:col>1</xdr:col>
      <xdr:colOff>934288</xdr:colOff>
      <xdr:row>261</xdr:row>
      <xdr:rowOff>261052</xdr:rowOff>
    </xdr:to>
    <xdr:pic>
      <xdr:nvPicPr>
        <xdr:cNvPr id="378" name="Рисунок 377"/>
        <xdr:cNvPicPr>
          <a:picLocks noChangeAspect="1"/>
        </xdr:cNvPicPr>
      </xdr:nvPicPr>
      <xdr:blipFill>
        <a:blip r:embed="rId103"/>
        <a:stretch/>
      </xdr:blipFill>
      <xdr:spPr bwMode="auto">
        <a:xfrm>
          <a:off x="304270" y="71850041"/>
          <a:ext cx="927675" cy="634325"/>
        </a:xfrm>
        <a:prstGeom prst="rect">
          <a:avLst/>
        </a:prstGeom>
      </xdr:spPr>
    </xdr:pic>
    <xdr:clientData/>
  </xdr:twoCellAnchor>
  <xdr:twoCellAnchor editAs="oneCell">
    <xdr:from>
      <xdr:col>1</xdr:col>
      <xdr:colOff>34018</xdr:colOff>
      <xdr:row>481</xdr:row>
      <xdr:rowOff>28575</xdr:rowOff>
    </xdr:from>
    <xdr:to>
      <xdr:col>1</xdr:col>
      <xdr:colOff>757559</xdr:colOff>
      <xdr:row>483</xdr:row>
      <xdr:rowOff>171450</xdr:rowOff>
    </xdr:to>
    <xdr:pic>
      <xdr:nvPicPr>
        <xdr:cNvPr id="382" name="Рисунок 381"/>
        <xdr:cNvPicPr>
          <a:picLocks noChangeAspect="1"/>
        </xdr:cNvPicPr>
      </xdr:nvPicPr>
      <xdr:blipFill>
        <a:blip r:embed="rId78"/>
        <a:srcRect l="28283" t="12121" r="29293" b="18182"/>
        <a:stretch/>
      </xdr:blipFill>
      <xdr:spPr bwMode="auto">
        <a:xfrm>
          <a:off x="329293" y="144160875"/>
          <a:ext cx="723541" cy="523875"/>
        </a:xfrm>
        <a:prstGeom prst="rect">
          <a:avLst/>
        </a:prstGeom>
      </xdr:spPr>
    </xdr:pic>
    <xdr:clientData/>
  </xdr:twoCellAnchor>
  <xdr:twoCellAnchor editAs="oneCell">
    <xdr:from>
      <xdr:col>1</xdr:col>
      <xdr:colOff>160564</xdr:colOff>
      <xdr:row>486</xdr:row>
      <xdr:rowOff>55787</xdr:rowOff>
    </xdr:from>
    <xdr:to>
      <xdr:col>1</xdr:col>
      <xdr:colOff>723900</xdr:colOff>
      <xdr:row>488</xdr:row>
      <xdr:rowOff>180809</xdr:rowOff>
    </xdr:to>
    <xdr:pic>
      <xdr:nvPicPr>
        <xdr:cNvPr id="383" name="Рисунок 382"/>
        <xdr:cNvPicPr>
          <a:picLocks noChangeAspect="1"/>
        </xdr:cNvPicPr>
      </xdr:nvPicPr>
      <xdr:blipFill>
        <a:blip r:embed="rId104"/>
        <a:stretch/>
      </xdr:blipFill>
      <xdr:spPr bwMode="auto">
        <a:xfrm>
          <a:off x="455839" y="145140587"/>
          <a:ext cx="563336" cy="506022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265</xdr:row>
      <xdr:rowOff>0</xdr:rowOff>
    </xdr:from>
    <xdr:to>
      <xdr:col>1</xdr:col>
      <xdr:colOff>927675</xdr:colOff>
      <xdr:row>267</xdr:row>
      <xdr:rowOff>110450</xdr:rowOff>
    </xdr:to>
    <xdr:pic>
      <xdr:nvPicPr>
        <xdr:cNvPr id="384" name="Рисунок 383"/>
        <xdr:cNvPicPr>
          <a:picLocks noChangeAspect="1"/>
        </xdr:cNvPicPr>
      </xdr:nvPicPr>
      <xdr:blipFill>
        <a:blip r:embed="rId103"/>
        <a:stretch/>
      </xdr:blipFill>
      <xdr:spPr bwMode="auto">
        <a:xfrm>
          <a:off x="297656" y="73211531"/>
          <a:ext cx="927675" cy="634325"/>
        </a:xfrm>
        <a:prstGeom prst="rect">
          <a:avLst/>
        </a:prstGeom>
      </xdr:spPr>
    </xdr:pic>
    <xdr:clientData/>
  </xdr:twoCellAnchor>
  <xdr:twoCellAnchor editAs="oneCell">
    <xdr:from>
      <xdr:col>1</xdr:col>
      <xdr:colOff>6614</xdr:colOff>
      <xdr:row>259</xdr:row>
      <xdr:rowOff>150603</xdr:rowOff>
    </xdr:from>
    <xdr:to>
      <xdr:col>1</xdr:col>
      <xdr:colOff>937948</xdr:colOff>
      <xdr:row>261</xdr:row>
      <xdr:rowOff>215129</xdr:rowOff>
    </xdr:to>
    <xdr:pic>
      <xdr:nvPicPr>
        <xdr:cNvPr id="385" name="Рисунок 384"/>
        <xdr:cNvPicPr>
          <a:picLocks noChangeAspect="1"/>
        </xdr:cNvPicPr>
      </xdr:nvPicPr>
      <xdr:blipFill>
        <a:blip r:embed="rId105"/>
        <a:srcRect l="2393" t="2552" r="2602" b="5034"/>
        <a:stretch/>
      </xdr:blipFill>
      <xdr:spPr bwMode="auto">
        <a:xfrm>
          <a:off x="304270" y="71850041"/>
          <a:ext cx="931334" cy="588401"/>
        </a:xfrm>
        <a:prstGeom prst="rect">
          <a:avLst/>
        </a:prstGeom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m="http://schemas.openxmlformats.org/officeDocument/2006/math" xmlns:w="http://schemas.openxmlformats.org/wordprocessingml/2006/main">
  <xdr:twoCellAnchor editAs="oneCell">
    <xdr:from>
      <xdr:col>0</xdr:col>
      <xdr:colOff>0</xdr:colOff>
      <xdr:row>12</xdr:row>
      <xdr:rowOff>152400</xdr:rowOff>
    </xdr:from>
    <xdr:to>
      <xdr:col>4</xdr:col>
      <xdr:colOff>171231</xdr:colOff>
      <xdr:row>13</xdr:row>
      <xdr:rowOff>171433</xdr:rowOff>
    </xdr:to>
    <xdr:pic>
      <xdr:nvPicPr>
        <xdr:cNvPr id="4" name="Рисунок 3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0" y="2438400"/>
          <a:ext cx="2609631" cy="209533"/>
        </a:xfrm>
        <a:prstGeom prst="rect">
          <a:avLst/>
        </a:prstGeom>
      </xdr:spPr>
    </xdr:pic>
    <xdr:clientData/>
  </xdr:twoCellAnchor>
  <xdr:twoCellAnchor editAs="oneCell">
    <xdr:from>
      <xdr:col>0</xdr:col>
      <xdr:colOff>409575</xdr:colOff>
      <xdr:row>45</xdr:row>
      <xdr:rowOff>161924</xdr:rowOff>
    </xdr:from>
    <xdr:to>
      <xdr:col>4</xdr:col>
      <xdr:colOff>312660</xdr:colOff>
      <xdr:row>46</xdr:row>
      <xdr:rowOff>95250</xdr:rowOff>
    </xdr:to>
    <xdr:pic>
      <xdr:nvPicPr>
        <xdr:cNvPr id="5" name="Рисунок 4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409576" y="8734425"/>
          <a:ext cx="2341484" cy="123825"/>
        </a:xfrm>
        <a:prstGeom prst="rect">
          <a:avLst/>
        </a:prstGeom>
      </xdr:spPr>
    </xdr:pic>
    <xdr:clientData/>
  </xdr:twoCellAnchor>
  <xdr:twoCellAnchor editAs="oneCell">
    <xdr:from>
      <xdr:col>0</xdr:col>
      <xdr:colOff>276226</xdr:colOff>
      <xdr:row>50</xdr:row>
      <xdr:rowOff>57150</xdr:rowOff>
    </xdr:from>
    <xdr:to>
      <xdr:col>7</xdr:col>
      <xdr:colOff>209550</xdr:colOff>
      <xdr:row>52</xdr:row>
      <xdr:rowOff>116852</xdr:rowOff>
    </xdr:to>
    <xdr:pic>
      <xdr:nvPicPr>
        <xdr:cNvPr id="6" name="Рисунок 5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276226" y="9582150"/>
          <a:ext cx="4200524" cy="440704"/>
        </a:xfrm>
        <a:prstGeom prst="rect">
          <a:avLst/>
        </a:prstGeom>
      </xdr:spPr>
    </xdr:pic>
    <xdr:clientData/>
  </xdr:twoCellAnchor>
  <xdr:oneCellAnchor>
    <xdr:from>
      <xdr:col>0</xdr:col>
      <xdr:colOff>0</xdr:colOff>
      <xdr:row>0</xdr:row>
      <xdr:rowOff>0</xdr:rowOff>
    </xdr:from>
    <xdr:ext cx="7258047" cy="9763124"/>
    <xdr:pic>
      <xdr:nvPicPr>
        <xdr:cNvPr id="2041054792" name="Рисунок 2041054791"/>
        <xdr:cNvPicPr>
          <a:picLocks noChangeAspect="1"/>
        </xdr:cNvPicPr>
      </xdr:nvPicPr>
      <xdr:blipFill>
        <a:blip r:embed="rId3"/>
        <a:stretch/>
      </xdr:blipFill>
      <xdr:spPr bwMode="auto">
        <a:xfrm>
          <a:off x="0" y="0"/>
          <a:ext cx="7258048" cy="9763124"/>
        </a:xfrm>
        <a:prstGeom prst="rect">
          <a:avLst/>
        </a:prstGeom>
      </xdr:spPr>
    </xdr:pic>
    <xdr:clientData/>
  </xdr:oneCellAnchor>
  <xdr:oneCellAnchor>
    <xdr:from>
      <xdr:col>11</xdr:col>
      <xdr:colOff>609599</xdr:colOff>
      <xdr:row>9</xdr:row>
      <xdr:rowOff>180974</xdr:rowOff>
    </xdr:from>
    <xdr:ext cx="809624" cy="190499"/>
    <xdr:pic>
      <xdr:nvPicPr>
        <xdr:cNvPr id="1591402988" name="Рисунок 1591402987"/>
        <xdr:cNvPicPr>
          <a:picLocks noChangeAspect="1"/>
        </xdr:cNvPicPr>
      </xdr:nvPicPr>
      <xdr:blipFill>
        <a:blip r:embed="rId4"/>
        <a:stretch/>
      </xdr:blipFill>
      <xdr:spPr bwMode="auto">
        <a:xfrm>
          <a:off x="7315199" y="1819274"/>
          <a:ext cx="809624" cy="190499"/>
        </a:xfrm>
        <a:prstGeom prst="rect">
          <a:avLst/>
        </a:prstGeom>
      </xdr:spPr>
    </xdr:pic>
    <xdr:clientData/>
  </xdr:oneCellAnchor>
  <xdr:oneCellAnchor>
    <xdr:from>
      <xdr:col>6</xdr:col>
      <xdr:colOff>550793</xdr:colOff>
      <xdr:row>49</xdr:row>
      <xdr:rowOff>123824</xdr:rowOff>
    </xdr:from>
    <xdr:ext cx="525530" cy="142202"/>
    <xdr:pic>
      <xdr:nvPicPr>
        <xdr:cNvPr id="1420007320" name="Рисунок 1420007319"/>
        <xdr:cNvPicPr>
          <a:picLocks noChangeAspect="1"/>
        </xdr:cNvPicPr>
      </xdr:nvPicPr>
      <xdr:blipFill>
        <a:blip r:embed="rId4"/>
        <a:stretch/>
      </xdr:blipFill>
      <xdr:spPr bwMode="auto">
        <a:xfrm>
          <a:off x="4208393" y="9010649"/>
          <a:ext cx="525531" cy="142202"/>
        </a:xfrm>
        <a:prstGeom prst="rect">
          <a:avLst/>
        </a:prstGeom>
      </xdr:spPr>
    </xdr:pic>
    <xdr:clientData/>
  </xdr:oneCellAnchor>
  <xdr:oneCellAnchor>
    <xdr:from>
      <xdr:col>7</xdr:col>
      <xdr:colOff>466724</xdr:colOff>
      <xdr:row>49</xdr:row>
      <xdr:rowOff>75527</xdr:rowOff>
    </xdr:from>
    <xdr:ext cx="1790699" cy="238797"/>
    <xdr:pic>
      <xdr:nvPicPr>
        <xdr:cNvPr id="1181762417" name="Рисунок 1181762416"/>
        <xdr:cNvPicPr>
          <a:picLocks noChangeAspect="1"/>
        </xdr:cNvPicPr>
      </xdr:nvPicPr>
      <xdr:blipFill>
        <a:blip r:embed="rId4"/>
        <a:stretch/>
      </xdr:blipFill>
      <xdr:spPr bwMode="auto">
        <a:xfrm>
          <a:off x="4733924" y="8962352"/>
          <a:ext cx="1790699" cy="238797"/>
        </a:xfrm>
        <a:prstGeom prst="rect">
          <a:avLst/>
        </a:prstGeom>
      </xdr:spPr>
    </xdr:pic>
    <xdr:clientData/>
  </xdr:oneCellAnchor>
</xdr:wsDr>
</file>

<file path=xl/drawings/drawing12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m="http://schemas.openxmlformats.org/officeDocument/2006/math" xmlns:w="http://schemas.openxmlformats.org/wordprocessingml/2006/main">
  <xdr:twoCellAnchor editAs="oneCell">
    <xdr:from>
      <xdr:col>1</xdr:col>
      <xdr:colOff>65943</xdr:colOff>
      <xdr:row>55</xdr:row>
      <xdr:rowOff>117231</xdr:rowOff>
    </xdr:from>
    <xdr:to>
      <xdr:col>1</xdr:col>
      <xdr:colOff>739469</xdr:colOff>
      <xdr:row>57</xdr:row>
      <xdr:rowOff>11044</xdr:rowOff>
    </xdr:to>
    <xdr:pic>
      <xdr:nvPicPr>
        <xdr:cNvPr id="2" name="Рисунок 1" descr="ELLE матовый хром.jpg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361218" y="20376906"/>
          <a:ext cx="692576" cy="312914"/>
        </a:xfrm>
        <a:prstGeom prst="rect">
          <a:avLst/>
        </a:prstGeom>
      </xdr:spPr>
    </xdr:pic>
    <xdr:clientData/>
  </xdr:twoCellAnchor>
  <xdr:twoCellAnchor editAs="oneCell">
    <xdr:from>
      <xdr:col>1</xdr:col>
      <xdr:colOff>36635</xdr:colOff>
      <xdr:row>198</xdr:row>
      <xdr:rowOff>51289</xdr:rowOff>
    </xdr:from>
    <xdr:to>
      <xdr:col>1</xdr:col>
      <xdr:colOff>813853</xdr:colOff>
      <xdr:row>199</xdr:row>
      <xdr:rowOff>117966</xdr:rowOff>
    </xdr:to>
    <xdr:pic>
      <xdr:nvPicPr>
        <xdr:cNvPr id="6" name="Рисунок 5" descr="TASHA полированный хром.jpg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331910" y="55515364"/>
          <a:ext cx="796268" cy="276228"/>
        </a:xfrm>
        <a:prstGeom prst="rect">
          <a:avLst/>
        </a:prstGeom>
      </xdr:spPr>
    </xdr:pic>
    <xdr:clientData/>
  </xdr:twoCellAnchor>
  <xdr:twoCellAnchor editAs="oneCell">
    <xdr:from>
      <xdr:col>1</xdr:col>
      <xdr:colOff>38834</xdr:colOff>
      <xdr:row>73</xdr:row>
      <xdr:rowOff>136281</xdr:rowOff>
    </xdr:from>
    <xdr:to>
      <xdr:col>1</xdr:col>
      <xdr:colOff>808537</xdr:colOff>
      <xdr:row>74</xdr:row>
      <xdr:rowOff>190498</xdr:rowOff>
    </xdr:to>
    <xdr:pic>
      <xdr:nvPicPr>
        <xdr:cNvPr id="7" name="Рисунок 6" descr="ORIGAMI матовый хром.jpg"/>
        <xdr:cNvPicPr>
          <a:picLocks noChangeAspect="1"/>
        </xdr:cNvPicPr>
      </xdr:nvPicPr>
      <xdr:blipFill>
        <a:blip r:embed="rId3"/>
        <a:stretch/>
      </xdr:blipFill>
      <xdr:spPr bwMode="auto">
        <a:xfrm>
          <a:off x="334110" y="25282281"/>
          <a:ext cx="788752" cy="320918"/>
        </a:xfrm>
        <a:prstGeom prst="rect">
          <a:avLst/>
        </a:prstGeom>
      </xdr:spPr>
    </xdr:pic>
    <xdr:clientData/>
  </xdr:twoCellAnchor>
  <xdr:twoCellAnchor editAs="oneCell">
    <xdr:from>
      <xdr:col>1</xdr:col>
      <xdr:colOff>74734</xdr:colOff>
      <xdr:row>177</xdr:row>
      <xdr:rowOff>31651</xdr:rowOff>
    </xdr:from>
    <xdr:to>
      <xdr:col>1</xdr:col>
      <xdr:colOff>819150</xdr:colOff>
      <xdr:row>178</xdr:row>
      <xdr:rowOff>79131</xdr:rowOff>
    </xdr:to>
    <xdr:pic>
      <xdr:nvPicPr>
        <xdr:cNvPr id="8" name="Рисунок 7" descr="MOD-800 хром-матовый хром.jpg"/>
        <xdr:cNvPicPr>
          <a:picLocks noChangeAspect="1"/>
        </xdr:cNvPicPr>
      </xdr:nvPicPr>
      <xdr:blipFill>
        <a:blip r:embed="rId4"/>
        <a:srcRect l="0" t="0" r="0" b="62062"/>
        <a:stretch/>
      </xdr:blipFill>
      <xdr:spPr bwMode="auto">
        <a:xfrm>
          <a:off x="370010" y="50714177"/>
          <a:ext cx="763465" cy="285604"/>
        </a:xfrm>
        <a:prstGeom prst="rect">
          <a:avLst/>
        </a:prstGeom>
      </xdr:spPr>
    </xdr:pic>
    <xdr:clientData/>
  </xdr:twoCellAnchor>
  <xdr:twoCellAnchor editAs="oneCell">
    <xdr:from>
      <xdr:col>1</xdr:col>
      <xdr:colOff>234463</xdr:colOff>
      <xdr:row>279</xdr:row>
      <xdr:rowOff>175846</xdr:rowOff>
    </xdr:from>
    <xdr:to>
      <xdr:col>1</xdr:col>
      <xdr:colOff>742260</xdr:colOff>
      <xdr:row>282</xdr:row>
      <xdr:rowOff>225667</xdr:rowOff>
    </xdr:to>
    <xdr:pic>
      <xdr:nvPicPr>
        <xdr:cNvPr id="9" name="Рисунок 8" descr="ПС мат.хром.jpg"/>
        <xdr:cNvPicPr>
          <a:picLocks noChangeAspect="1"/>
        </xdr:cNvPicPr>
      </xdr:nvPicPr>
      <xdr:blipFill>
        <a:blip r:embed="rId5"/>
        <a:srcRect l="24436" t="-398" r="21513" b="22974"/>
        <a:stretch/>
      </xdr:blipFill>
      <xdr:spPr bwMode="auto">
        <a:xfrm>
          <a:off x="529738" y="79290496"/>
          <a:ext cx="526847" cy="888022"/>
        </a:xfrm>
        <a:prstGeom prst="rect">
          <a:avLst/>
        </a:prstGeom>
      </xdr:spPr>
    </xdr:pic>
    <xdr:clientData/>
  </xdr:twoCellAnchor>
  <xdr:twoCellAnchor editAs="oneCell">
    <xdr:from>
      <xdr:col>1</xdr:col>
      <xdr:colOff>58615</xdr:colOff>
      <xdr:row>396</xdr:row>
      <xdr:rowOff>38100</xdr:rowOff>
    </xdr:from>
    <xdr:to>
      <xdr:col>1</xdr:col>
      <xdr:colOff>822583</xdr:colOff>
      <xdr:row>397</xdr:row>
      <xdr:rowOff>70329</xdr:rowOff>
    </xdr:to>
    <xdr:pic>
      <xdr:nvPicPr>
        <xdr:cNvPr id="10" name="Рисунок 9" descr="мат.хром.jpg"/>
        <xdr:cNvPicPr>
          <a:picLocks noChangeAspect="1"/>
        </xdr:cNvPicPr>
      </xdr:nvPicPr>
      <xdr:blipFill>
        <a:blip r:embed="rId6"/>
        <a:stretch/>
      </xdr:blipFill>
      <xdr:spPr bwMode="auto">
        <a:xfrm>
          <a:off x="353890" y="101612700"/>
          <a:ext cx="783019" cy="394179"/>
        </a:xfrm>
        <a:prstGeom prst="rect">
          <a:avLst/>
        </a:prstGeom>
      </xdr:spPr>
    </xdr:pic>
    <xdr:clientData/>
  </xdr:twoCellAnchor>
  <xdr:twoCellAnchor editAs="twoCell">
    <xdr:from>
      <xdr:col>1</xdr:col>
      <xdr:colOff>55563</xdr:colOff>
      <xdr:row>106</xdr:row>
      <xdr:rowOff>87310</xdr:rowOff>
    </xdr:from>
    <xdr:to>
      <xdr:col>2</xdr:col>
      <xdr:colOff>0</xdr:colOff>
      <xdr:row>108</xdr:row>
      <xdr:rowOff>71438</xdr:rowOff>
    </xdr:to>
    <xdr:pic>
      <xdr:nvPicPr>
        <xdr:cNvPr id="11" name="Picture 168"/>
        <xdr:cNvPicPr>
          <a:picLocks noChangeAspect="1" noChangeArrowheads="1"/>
        </xdr:cNvPicPr>
      </xdr:nvPicPr>
      <xdr:blipFill>
        <a:blip r:embed="rId7"/>
        <a:stretch/>
      </xdr:blipFill>
      <xdr:spPr bwMode="auto">
        <a:xfrm>
          <a:off x="350838" y="33882012"/>
          <a:ext cx="792162" cy="40322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twoCell">
    <xdr:from>
      <xdr:col>1</xdr:col>
      <xdr:colOff>122237</xdr:colOff>
      <xdr:row>114</xdr:row>
      <xdr:rowOff>189945</xdr:rowOff>
    </xdr:from>
    <xdr:to>
      <xdr:col>1</xdr:col>
      <xdr:colOff>666750</xdr:colOff>
      <xdr:row>117</xdr:row>
      <xdr:rowOff>85725</xdr:rowOff>
    </xdr:to>
    <xdr:pic>
      <xdr:nvPicPr>
        <xdr:cNvPr id="12" name="Picture 251"/>
        <xdr:cNvPicPr>
          <a:picLocks noChangeAspect="1" noChangeArrowheads="1"/>
        </xdr:cNvPicPr>
      </xdr:nvPicPr>
      <xdr:blipFill>
        <a:blip r:embed="rId8"/>
        <a:srcRect l="0" t="3526" r="2563" b="0"/>
        <a:stretch/>
      </xdr:blipFill>
      <xdr:spPr bwMode="auto">
        <a:xfrm>
          <a:off x="417512" y="35661045"/>
          <a:ext cx="544513" cy="52443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twoCell">
    <xdr:from>
      <xdr:col>1</xdr:col>
      <xdr:colOff>100930</xdr:colOff>
      <xdr:row>118</xdr:row>
      <xdr:rowOff>167064</xdr:rowOff>
    </xdr:from>
    <xdr:to>
      <xdr:col>1</xdr:col>
      <xdr:colOff>656057</xdr:colOff>
      <xdr:row>121</xdr:row>
      <xdr:rowOff>27355</xdr:rowOff>
    </xdr:to>
    <xdr:pic>
      <xdr:nvPicPr>
        <xdr:cNvPr id="13" name="Picture 248"/>
        <xdr:cNvPicPr>
          <a:picLocks noChangeAspect="1" noChangeArrowheads="1"/>
        </xdr:cNvPicPr>
      </xdr:nvPicPr>
      <xdr:blipFill>
        <a:blip r:embed="rId9"/>
        <a:stretch/>
      </xdr:blipFill>
      <xdr:spPr bwMode="auto">
        <a:xfrm>
          <a:off x="396205" y="36476364"/>
          <a:ext cx="555127" cy="48894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twoCell">
    <xdr:from>
      <xdr:col>1</xdr:col>
      <xdr:colOff>93663</xdr:colOff>
      <xdr:row>122</xdr:row>
      <xdr:rowOff>184150</xdr:rowOff>
    </xdr:from>
    <xdr:to>
      <xdr:col>1</xdr:col>
      <xdr:colOff>769937</xdr:colOff>
      <xdr:row>123</xdr:row>
      <xdr:rowOff>314323</xdr:rowOff>
    </xdr:to>
    <xdr:pic>
      <xdr:nvPicPr>
        <xdr:cNvPr id="14" name="Picture 139" descr="485-1-38-1976347888"/>
        <xdr:cNvPicPr>
          <a:picLocks noChangeAspect="1" noChangeArrowheads="1"/>
        </xdr:cNvPicPr>
      </xdr:nvPicPr>
      <xdr:blipFill>
        <a:blip r:embed="rId10"/>
        <a:stretch/>
      </xdr:blipFill>
      <xdr:spPr bwMode="auto">
        <a:xfrm>
          <a:off x="388938" y="37331650"/>
          <a:ext cx="676275" cy="3397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15875</xdr:colOff>
      <xdr:row>124</xdr:row>
      <xdr:rowOff>7937</xdr:rowOff>
    </xdr:from>
    <xdr:to>
      <xdr:col>1</xdr:col>
      <xdr:colOff>413966</xdr:colOff>
      <xdr:row>125</xdr:row>
      <xdr:rowOff>168276</xdr:rowOff>
    </xdr:to>
    <xdr:pic>
      <xdr:nvPicPr>
        <xdr:cNvPr id="15" name="Рисунок 14" descr="138_big.jpg"/>
        <xdr:cNvPicPr>
          <a:picLocks noChangeAspect="1"/>
        </xdr:cNvPicPr>
      </xdr:nvPicPr>
      <xdr:blipFill>
        <a:blip r:embed="rId11"/>
        <a:srcRect l="25555" t="25873" r="21429" b="24444"/>
        <a:stretch/>
      </xdr:blipFill>
      <xdr:spPr bwMode="auto">
        <a:xfrm>
          <a:off x="311150" y="37774563"/>
          <a:ext cx="398091" cy="369888"/>
        </a:xfrm>
        <a:prstGeom prst="rect">
          <a:avLst/>
        </a:prstGeom>
      </xdr:spPr>
    </xdr:pic>
    <xdr:clientData/>
  </xdr:twoCellAnchor>
  <xdr:twoCellAnchor editAs="oneCell">
    <xdr:from>
      <xdr:col>1</xdr:col>
      <xdr:colOff>358777</xdr:colOff>
      <xdr:row>125</xdr:row>
      <xdr:rowOff>42861</xdr:rowOff>
    </xdr:from>
    <xdr:to>
      <xdr:col>1</xdr:col>
      <xdr:colOff>768351</xdr:colOff>
      <xdr:row>126</xdr:row>
      <xdr:rowOff>140068</xdr:rowOff>
    </xdr:to>
    <xdr:pic>
      <xdr:nvPicPr>
        <xdr:cNvPr id="16" name="Рисунок 15" descr="CL S.CHROME.jpg"/>
        <xdr:cNvPicPr>
          <a:picLocks noChangeAspect="1"/>
        </xdr:cNvPicPr>
      </xdr:nvPicPr>
      <xdr:blipFill>
        <a:blip r:embed="rId12"/>
        <a:srcRect l="28254" t="36825" r="28730" b="30158"/>
        <a:stretch/>
      </xdr:blipFill>
      <xdr:spPr bwMode="auto">
        <a:xfrm>
          <a:off x="654052" y="38019038"/>
          <a:ext cx="428624" cy="325805"/>
        </a:xfrm>
        <a:prstGeom prst="rect">
          <a:avLst/>
        </a:prstGeom>
      </xdr:spPr>
    </xdr:pic>
    <xdr:clientData/>
  </xdr:twoCellAnchor>
  <xdr:twoCellAnchor editAs="oneCell">
    <xdr:from>
      <xdr:col>1</xdr:col>
      <xdr:colOff>206375</xdr:colOff>
      <xdr:row>246</xdr:row>
      <xdr:rowOff>63500</xdr:rowOff>
    </xdr:from>
    <xdr:to>
      <xdr:col>1</xdr:col>
      <xdr:colOff>635000</xdr:colOff>
      <xdr:row>247</xdr:row>
      <xdr:rowOff>165100</xdr:rowOff>
    </xdr:to>
    <xdr:pic>
      <xdr:nvPicPr>
        <xdr:cNvPr id="17" name="Рисунок 22"/>
        <xdr:cNvPicPr>
          <a:picLocks noChangeAspect="1"/>
        </xdr:cNvPicPr>
      </xdr:nvPicPr>
      <xdr:blipFill>
        <a:blip r:embed="rId13"/>
        <a:stretch/>
      </xdr:blipFill>
      <xdr:spPr bwMode="auto">
        <a:xfrm>
          <a:off x="501650" y="68424425"/>
          <a:ext cx="447675" cy="3587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212725</xdr:colOff>
      <xdr:row>249</xdr:row>
      <xdr:rowOff>130175</xdr:rowOff>
    </xdr:from>
    <xdr:to>
      <xdr:col>1</xdr:col>
      <xdr:colOff>593725</xdr:colOff>
      <xdr:row>250</xdr:row>
      <xdr:rowOff>155576</xdr:rowOff>
    </xdr:to>
    <xdr:pic>
      <xdr:nvPicPr>
        <xdr:cNvPr id="18" name="Рисунок 25"/>
        <xdr:cNvPicPr>
          <a:picLocks noChangeAspect="1"/>
        </xdr:cNvPicPr>
      </xdr:nvPicPr>
      <xdr:blipFill>
        <a:blip r:embed="rId14"/>
        <a:stretch/>
      </xdr:blipFill>
      <xdr:spPr bwMode="auto">
        <a:xfrm>
          <a:off x="508000" y="69262625"/>
          <a:ext cx="381000" cy="2825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39688</xdr:colOff>
      <xdr:row>242</xdr:row>
      <xdr:rowOff>214312</xdr:rowOff>
    </xdr:from>
    <xdr:to>
      <xdr:col>1</xdr:col>
      <xdr:colOff>797521</xdr:colOff>
      <xdr:row>243</xdr:row>
      <xdr:rowOff>98423</xdr:rowOff>
    </xdr:to>
    <xdr:pic>
      <xdr:nvPicPr>
        <xdr:cNvPr id="19" name="Рисунок 19"/>
        <xdr:cNvPicPr>
          <a:picLocks noChangeAspect="1"/>
        </xdr:cNvPicPr>
      </xdr:nvPicPr>
      <xdr:blipFill>
        <a:blip r:embed="rId15"/>
        <a:stretch/>
      </xdr:blipFill>
      <xdr:spPr bwMode="auto">
        <a:xfrm>
          <a:off x="334963" y="67165538"/>
          <a:ext cx="776883" cy="28416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39686</xdr:colOff>
      <xdr:row>235</xdr:row>
      <xdr:rowOff>365494</xdr:rowOff>
    </xdr:from>
    <xdr:to>
      <xdr:col>1</xdr:col>
      <xdr:colOff>790575</xdr:colOff>
      <xdr:row>237</xdr:row>
      <xdr:rowOff>1586</xdr:rowOff>
    </xdr:to>
    <xdr:pic>
      <xdr:nvPicPr>
        <xdr:cNvPr id="20" name="Рисунок 4"/>
        <xdr:cNvPicPr>
          <a:picLocks noChangeAspect="1"/>
        </xdr:cNvPicPr>
      </xdr:nvPicPr>
      <xdr:blipFill>
        <a:blip r:embed="rId16"/>
        <a:stretch/>
      </xdr:blipFill>
      <xdr:spPr bwMode="auto">
        <a:xfrm>
          <a:off x="334962" y="65468869"/>
          <a:ext cx="769938" cy="26474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23814</xdr:colOff>
      <xdr:row>239</xdr:row>
      <xdr:rowOff>25400</xdr:rowOff>
    </xdr:from>
    <xdr:to>
      <xdr:col>1</xdr:col>
      <xdr:colOff>774702</xdr:colOff>
      <xdr:row>240</xdr:row>
      <xdr:rowOff>33943</xdr:rowOff>
    </xdr:to>
    <xdr:pic>
      <xdr:nvPicPr>
        <xdr:cNvPr id="21" name="Рисунок 2"/>
        <xdr:cNvPicPr>
          <a:picLocks noChangeAspect="1"/>
        </xdr:cNvPicPr>
      </xdr:nvPicPr>
      <xdr:blipFill>
        <a:blip r:embed="rId17"/>
        <a:stretch/>
      </xdr:blipFill>
      <xdr:spPr bwMode="auto">
        <a:xfrm>
          <a:off x="319089" y="66233675"/>
          <a:ext cx="769938" cy="27524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222250</xdr:colOff>
      <xdr:row>315</xdr:row>
      <xdr:rowOff>13603</xdr:rowOff>
    </xdr:from>
    <xdr:to>
      <xdr:col>1</xdr:col>
      <xdr:colOff>679450</xdr:colOff>
      <xdr:row>318</xdr:row>
      <xdr:rowOff>166688</xdr:rowOff>
    </xdr:to>
    <xdr:pic>
      <xdr:nvPicPr>
        <xdr:cNvPr id="22" name="Рисунок 28"/>
        <xdr:cNvPicPr>
          <a:picLocks noChangeAspect="1"/>
        </xdr:cNvPicPr>
      </xdr:nvPicPr>
      <xdr:blipFill>
        <a:blip r:embed="rId18"/>
        <a:stretch/>
      </xdr:blipFill>
      <xdr:spPr bwMode="auto">
        <a:xfrm>
          <a:off x="517525" y="87034003"/>
          <a:ext cx="476250" cy="72458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251177</xdr:colOff>
      <xdr:row>443</xdr:row>
      <xdr:rowOff>88871</xdr:rowOff>
    </xdr:from>
    <xdr:to>
      <xdr:col>1</xdr:col>
      <xdr:colOff>584846</xdr:colOff>
      <xdr:row>447</xdr:row>
      <xdr:rowOff>51289</xdr:rowOff>
    </xdr:to>
    <xdr:pic>
      <xdr:nvPicPr>
        <xdr:cNvPr id="24" name="Рисунок 23" descr="Шпингалет D00320.15.342.jpg"/>
        <xdr:cNvPicPr>
          <a:picLocks noChangeAspect="1"/>
        </xdr:cNvPicPr>
      </xdr:nvPicPr>
      <xdr:blipFill>
        <a:blip r:embed="rId19"/>
        <a:srcRect l="0" t="0" r="0" b="53940"/>
        <a:stretch/>
      </xdr:blipFill>
      <xdr:spPr bwMode="auto">
        <a:xfrm rot="18331095">
          <a:off x="351077" y="112860221"/>
          <a:ext cx="724420" cy="333669"/>
        </a:xfrm>
        <a:prstGeom prst="rect">
          <a:avLst/>
        </a:prstGeom>
      </xdr:spPr>
    </xdr:pic>
    <xdr:clientData/>
  </xdr:twoCellAnchor>
  <xdr:twoCellAnchor editAs="oneCell">
    <xdr:from>
      <xdr:col>1</xdr:col>
      <xdr:colOff>142875</xdr:colOff>
      <xdr:row>187</xdr:row>
      <xdr:rowOff>0</xdr:rowOff>
    </xdr:from>
    <xdr:to>
      <xdr:col>1</xdr:col>
      <xdr:colOff>703490</xdr:colOff>
      <xdr:row>189</xdr:row>
      <xdr:rowOff>120422</xdr:rowOff>
    </xdr:to>
    <xdr:pic>
      <xdr:nvPicPr>
        <xdr:cNvPr id="25" name="Рисунок 24" descr="0037-WCR-CR-SAT.jpg"/>
        <xdr:cNvPicPr>
          <a:picLocks noChangeAspect="1"/>
        </xdr:cNvPicPr>
      </xdr:nvPicPr>
      <xdr:blipFill>
        <a:blip r:embed="rId20"/>
        <a:srcRect l="24801" t="-354" r="24887" b="51460"/>
        <a:stretch/>
      </xdr:blipFill>
      <xdr:spPr bwMode="auto">
        <a:xfrm>
          <a:off x="438149" y="52949475"/>
          <a:ext cx="579665" cy="558572"/>
        </a:xfrm>
        <a:prstGeom prst="rect">
          <a:avLst/>
        </a:prstGeom>
      </xdr:spPr>
    </xdr:pic>
    <xdr:clientData/>
  </xdr:twoCellAnchor>
  <xdr:twoCellAnchor editAs="oneCell">
    <xdr:from>
      <xdr:col>1</xdr:col>
      <xdr:colOff>134939</xdr:colOff>
      <xdr:row>192</xdr:row>
      <xdr:rowOff>158750</xdr:rowOff>
    </xdr:from>
    <xdr:to>
      <xdr:col>1</xdr:col>
      <xdr:colOff>707800</xdr:colOff>
      <xdr:row>194</xdr:row>
      <xdr:rowOff>141512</xdr:rowOff>
    </xdr:to>
    <xdr:pic>
      <xdr:nvPicPr>
        <xdr:cNvPr id="26" name="Рисунок 25" descr="8-BFY матовый хром.jpg"/>
        <xdr:cNvPicPr>
          <a:picLocks noChangeAspect="1"/>
        </xdr:cNvPicPr>
      </xdr:nvPicPr>
      <xdr:blipFill>
        <a:blip r:embed="rId21"/>
        <a:srcRect l="24093" t="-1417" r="24531" b="51814"/>
        <a:stretch/>
      </xdr:blipFill>
      <xdr:spPr bwMode="auto">
        <a:xfrm>
          <a:off x="430213" y="54194075"/>
          <a:ext cx="591911" cy="565149"/>
        </a:xfrm>
        <a:prstGeom prst="rect">
          <a:avLst/>
        </a:prstGeom>
      </xdr:spPr>
    </xdr:pic>
    <xdr:clientData/>
  </xdr:twoCellAnchor>
  <xdr:twoCellAnchor editAs="oneCell">
    <xdr:from>
      <xdr:col>1</xdr:col>
      <xdr:colOff>136528</xdr:colOff>
      <xdr:row>202</xdr:row>
      <xdr:rowOff>52388</xdr:rowOff>
    </xdr:from>
    <xdr:to>
      <xdr:col>1</xdr:col>
      <xdr:colOff>665646</xdr:colOff>
      <xdr:row>204</xdr:row>
      <xdr:rowOff>133350</xdr:rowOff>
    </xdr:to>
    <xdr:pic>
      <xdr:nvPicPr>
        <xdr:cNvPr id="27" name="Рисунок 26" descr="Фиксатор WC 261.jpg"/>
        <xdr:cNvPicPr>
          <a:picLocks noChangeAspect="1"/>
        </xdr:cNvPicPr>
      </xdr:nvPicPr>
      <xdr:blipFill>
        <a:blip r:embed="rId22"/>
        <a:srcRect l="0" t="26051" r="48845" b="26873"/>
        <a:stretch/>
      </xdr:blipFill>
      <xdr:spPr bwMode="auto">
        <a:xfrm>
          <a:off x="431803" y="56526113"/>
          <a:ext cx="548168" cy="500062"/>
        </a:xfrm>
        <a:prstGeom prst="rect">
          <a:avLst/>
        </a:prstGeom>
      </xdr:spPr>
    </xdr:pic>
    <xdr:clientData/>
  </xdr:twoCellAnchor>
  <xdr:twoCellAnchor editAs="twoCell">
    <xdr:from>
      <xdr:col>1</xdr:col>
      <xdr:colOff>70118</xdr:colOff>
      <xdr:row>297</xdr:row>
      <xdr:rowOff>66675</xdr:rowOff>
    </xdr:from>
    <xdr:to>
      <xdr:col>1</xdr:col>
      <xdr:colOff>825501</xdr:colOff>
      <xdr:row>302</xdr:row>
      <xdr:rowOff>128586</xdr:rowOff>
    </xdr:to>
    <xdr:pic>
      <xdr:nvPicPr>
        <xdr:cNvPr id="28" name="Immagine 31" descr="K2760 disegno tecnico quote cerniera.jpg"/>
        <xdr:cNvPicPr>
          <a:picLocks noChangeAspect="1"/>
        </xdr:cNvPicPr>
      </xdr:nvPicPr>
      <xdr:blipFill>
        <a:blip r:embed="rId23"/>
        <a:stretch/>
      </xdr:blipFill>
      <xdr:spPr bwMode="auto">
        <a:xfrm>
          <a:off x="365393" y="83448524"/>
          <a:ext cx="755384" cy="101441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28575</xdr:colOff>
      <xdr:row>287</xdr:row>
      <xdr:rowOff>49211</xdr:rowOff>
    </xdr:from>
    <xdr:to>
      <xdr:col>1</xdr:col>
      <xdr:colOff>820809</xdr:colOff>
      <xdr:row>292</xdr:row>
      <xdr:rowOff>49210</xdr:rowOff>
    </xdr:to>
    <xdr:pic>
      <xdr:nvPicPr>
        <xdr:cNvPr id="29" name="Рисунок 6"/>
        <xdr:cNvPicPr>
          <a:picLocks noChangeAspect="1"/>
        </xdr:cNvPicPr>
      </xdr:nvPicPr>
      <xdr:blipFill>
        <a:blip r:embed="rId24"/>
        <a:srcRect l="0" t="0" r="66270" b="0"/>
        <a:stretch/>
      </xdr:blipFill>
      <xdr:spPr bwMode="auto">
        <a:xfrm>
          <a:off x="323850" y="81507011"/>
          <a:ext cx="811285" cy="97154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twoCell">
    <xdr:from>
      <xdr:col>1</xdr:col>
      <xdr:colOff>323851</xdr:colOff>
      <xdr:row>253</xdr:row>
      <xdr:rowOff>74614</xdr:rowOff>
    </xdr:from>
    <xdr:to>
      <xdr:col>1</xdr:col>
      <xdr:colOff>780013</xdr:colOff>
      <xdr:row>255</xdr:row>
      <xdr:rowOff>355649</xdr:rowOff>
    </xdr:to>
    <xdr:pic>
      <xdr:nvPicPr>
        <xdr:cNvPr id="30" name="Рисунок 13"/>
        <xdr:cNvPicPr>
          <a:picLocks noChangeAspect="1"/>
        </xdr:cNvPicPr>
      </xdr:nvPicPr>
      <xdr:blipFill>
        <a:blip r:embed="rId25"/>
        <a:stretch/>
      </xdr:blipFill>
      <xdr:spPr bwMode="auto">
        <a:xfrm>
          <a:off x="619126" y="70188139"/>
          <a:ext cx="456162" cy="11192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twoCell">
    <xdr:from>
      <xdr:col>1</xdr:col>
      <xdr:colOff>295276</xdr:colOff>
      <xdr:row>259</xdr:row>
      <xdr:rowOff>68259</xdr:rowOff>
    </xdr:from>
    <xdr:to>
      <xdr:col>1</xdr:col>
      <xdr:colOff>769937</xdr:colOff>
      <xdr:row>261</xdr:row>
      <xdr:rowOff>331407</xdr:rowOff>
    </xdr:to>
    <xdr:pic>
      <xdr:nvPicPr>
        <xdr:cNvPr id="31" name="Рисунок 11"/>
        <xdr:cNvPicPr>
          <a:picLocks noChangeAspect="1"/>
        </xdr:cNvPicPr>
      </xdr:nvPicPr>
      <xdr:blipFill>
        <a:blip r:embed="rId26"/>
        <a:stretch/>
      </xdr:blipFill>
      <xdr:spPr bwMode="auto">
        <a:xfrm>
          <a:off x="590551" y="72696385"/>
          <a:ext cx="474662" cy="110134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twoCell">
    <xdr:from>
      <xdr:col>1</xdr:col>
      <xdr:colOff>285750</xdr:colOff>
      <xdr:row>256</xdr:row>
      <xdr:rowOff>87314</xdr:rowOff>
    </xdr:from>
    <xdr:to>
      <xdr:col>1</xdr:col>
      <xdr:colOff>776496</xdr:colOff>
      <xdr:row>258</xdr:row>
      <xdr:rowOff>336599</xdr:rowOff>
    </xdr:to>
    <xdr:pic>
      <xdr:nvPicPr>
        <xdr:cNvPr id="32" name="Рисунок 12"/>
        <xdr:cNvPicPr>
          <a:picLocks noChangeAspect="1"/>
        </xdr:cNvPicPr>
      </xdr:nvPicPr>
      <xdr:blipFill>
        <a:blip r:embed="rId27"/>
        <a:stretch/>
      </xdr:blipFill>
      <xdr:spPr bwMode="auto">
        <a:xfrm>
          <a:off x="581025" y="71458139"/>
          <a:ext cx="490747" cy="108748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222249</xdr:colOff>
      <xdr:row>269</xdr:row>
      <xdr:rowOff>168401</xdr:rowOff>
    </xdr:from>
    <xdr:to>
      <xdr:col>1</xdr:col>
      <xdr:colOff>733424</xdr:colOff>
      <xdr:row>271</xdr:row>
      <xdr:rowOff>274683</xdr:rowOff>
    </xdr:to>
    <xdr:pic>
      <xdr:nvPicPr>
        <xdr:cNvPr id="33" name="Рисунок 5"/>
        <xdr:cNvPicPr>
          <a:picLocks noChangeAspect="1"/>
        </xdr:cNvPicPr>
      </xdr:nvPicPr>
      <xdr:blipFill>
        <a:blip r:embed="rId28"/>
        <a:stretch/>
      </xdr:blipFill>
      <xdr:spPr bwMode="auto">
        <a:xfrm>
          <a:off x="517524" y="76806551"/>
          <a:ext cx="530225" cy="94448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225425</xdr:colOff>
      <xdr:row>263</xdr:row>
      <xdr:rowOff>142730</xdr:rowOff>
    </xdr:from>
    <xdr:to>
      <xdr:col>1</xdr:col>
      <xdr:colOff>781326</xdr:colOff>
      <xdr:row>265</xdr:row>
      <xdr:rowOff>263855</xdr:rowOff>
    </xdr:to>
    <xdr:pic>
      <xdr:nvPicPr>
        <xdr:cNvPr id="34" name="Рисунок 6"/>
        <xdr:cNvPicPr>
          <a:picLocks noChangeAspect="1"/>
        </xdr:cNvPicPr>
      </xdr:nvPicPr>
      <xdr:blipFill>
        <a:blip r:embed="rId29"/>
        <a:stretch/>
      </xdr:blipFill>
      <xdr:spPr bwMode="auto">
        <a:xfrm>
          <a:off x="520700" y="74266280"/>
          <a:ext cx="574951" cy="95932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246062</xdr:colOff>
      <xdr:row>266</xdr:row>
      <xdr:rowOff>185401</xdr:rowOff>
    </xdr:from>
    <xdr:to>
      <xdr:col>1</xdr:col>
      <xdr:colOff>742950</xdr:colOff>
      <xdr:row>268</xdr:row>
      <xdr:rowOff>356391</xdr:rowOff>
    </xdr:to>
    <xdr:pic>
      <xdr:nvPicPr>
        <xdr:cNvPr id="35" name="Рисунок 7"/>
        <xdr:cNvPicPr>
          <a:picLocks noChangeAspect="1"/>
        </xdr:cNvPicPr>
      </xdr:nvPicPr>
      <xdr:blipFill>
        <a:blip r:embed="rId30"/>
        <a:stretch/>
      </xdr:blipFill>
      <xdr:spPr bwMode="auto">
        <a:xfrm>
          <a:off x="541339" y="75566251"/>
          <a:ext cx="515936" cy="100919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twoCell">
    <xdr:from>
      <xdr:col>1</xdr:col>
      <xdr:colOff>152399</xdr:colOff>
      <xdr:row>308</xdr:row>
      <xdr:rowOff>123826</xdr:rowOff>
    </xdr:from>
    <xdr:to>
      <xdr:col>1</xdr:col>
      <xdr:colOff>791734</xdr:colOff>
      <xdr:row>312</xdr:row>
      <xdr:rowOff>180975</xdr:rowOff>
    </xdr:to>
    <xdr:pic>
      <xdr:nvPicPr>
        <xdr:cNvPr id="36" name="Picture 276"/>
        <xdr:cNvPicPr>
          <a:picLocks noChangeAspect="1" noChangeArrowheads="1"/>
        </xdr:cNvPicPr>
      </xdr:nvPicPr>
      <xdr:blipFill>
        <a:blip r:embed="rId31"/>
        <a:stretch/>
      </xdr:blipFill>
      <xdr:spPr bwMode="auto">
        <a:xfrm>
          <a:off x="447674" y="85801201"/>
          <a:ext cx="639335" cy="819149"/>
        </a:xfrm>
        <a:prstGeom prst="rect">
          <a:avLst/>
        </a:prstGeom>
        <a:noFill/>
        <a:ln>
          <a:noFill/>
        </a:ln>
      </xdr:spPr>
    </xdr:pic>
    <xdr:clientData/>
  </xdr:twoCellAnchor>
  <xdr:twoCellAnchor editAs="twoCell">
    <xdr:from>
      <xdr:col>1</xdr:col>
      <xdr:colOff>30163</xdr:colOff>
      <xdr:row>102</xdr:row>
      <xdr:rowOff>174623</xdr:rowOff>
    </xdr:from>
    <xdr:to>
      <xdr:col>1</xdr:col>
      <xdr:colOff>819715</xdr:colOff>
      <xdr:row>104</xdr:row>
      <xdr:rowOff>123824</xdr:rowOff>
    </xdr:to>
    <xdr:pic>
      <xdr:nvPicPr>
        <xdr:cNvPr id="37" name="Picture 1330"/>
        <xdr:cNvPicPr>
          <a:picLocks noChangeAspect="1" noChangeArrowheads="1"/>
        </xdr:cNvPicPr>
      </xdr:nvPicPr>
      <xdr:blipFill>
        <a:blip r:embed="rId32"/>
        <a:stretch/>
      </xdr:blipFill>
      <xdr:spPr bwMode="auto">
        <a:xfrm>
          <a:off x="325438" y="33131125"/>
          <a:ext cx="789552" cy="3683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twoCell">
    <xdr:from>
      <xdr:col>1</xdr:col>
      <xdr:colOff>28575</xdr:colOff>
      <xdr:row>109</xdr:row>
      <xdr:rowOff>16888</xdr:rowOff>
    </xdr:from>
    <xdr:to>
      <xdr:col>2</xdr:col>
      <xdr:colOff>9525</xdr:colOff>
      <xdr:row>110</xdr:row>
      <xdr:rowOff>165100</xdr:rowOff>
    </xdr:to>
    <xdr:pic>
      <xdr:nvPicPr>
        <xdr:cNvPr id="38" name="Picture 185"/>
        <xdr:cNvPicPr>
          <a:picLocks noChangeAspect="1" noChangeArrowheads="1"/>
        </xdr:cNvPicPr>
      </xdr:nvPicPr>
      <xdr:blipFill>
        <a:blip r:embed="rId33"/>
        <a:stretch/>
      </xdr:blipFill>
      <xdr:spPr bwMode="auto">
        <a:xfrm>
          <a:off x="323850" y="34440239"/>
          <a:ext cx="828675" cy="35776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twoCell">
    <xdr:from>
      <xdr:col>1</xdr:col>
      <xdr:colOff>28575</xdr:colOff>
      <xdr:row>111</xdr:row>
      <xdr:rowOff>74611</xdr:rowOff>
    </xdr:from>
    <xdr:to>
      <xdr:col>1</xdr:col>
      <xdr:colOff>827489</xdr:colOff>
      <xdr:row>113</xdr:row>
      <xdr:rowOff>0</xdr:rowOff>
    </xdr:to>
    <xdr:pic>
      <xdr:nvPicPr>
        <xdr:cNvPr id="39" name="Picture 212"/>
        <xdr:cNvPicPr>
          <a:picLocks noChangeAspect="1" noChangeArrowheads="1"/>
        </xdr:cNvPicPr>
      </xdr:nvPicPr>
      <xdr:blipFill>
        <a:blip r:embed="rId34"/>
        <a:stretch/>
      </xdr:blipFill>
      <xdr:spPr bwMode="auto">
        <a:xfrm>
          <a:off x="323850" y="34917061"/>
          <a:ext cx="798914" cy="34448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twoCell">
    <xdr:from>
      <xdr:col>1</xdr:col>
      <xdr:colOff>38099</xdr:colOff>
      <xdr:row>304</xdr:row>
      <xdr:rowOff>9525</xdr:rowOff>
    </xdr:from>
    <xdr:to>
      <xdr:col>1</xdr:col>
      <xdr:colOff>762000</xdr:colOff>
      <xdr:row>306</xdr:row>
      <xdr:rowOff>214083</xdr:rowOff>
    </xdr:to>
    <xdr:pic>
      <xdr:nvPicPr>
        <xdr:cNvPr id="40" name="40843" descr="Петля универсальная IN4400U BL (4BB 100x75x2,5) черный матовый"/>
        <xdr:cNvPicPr>
          <a:picLocks noChangeAspect="1"/>
        </xdr:cNvPicPr>
      </xdr:nvPicPr>
      <xdr:blipFill>
        <a:blip r:embed="rId35"/>
        <a:stretch/>
      </xdr:blipFill>
      <xdr:spPr bwMode="auto">
        <a:xfrm>
          <a:off x="333374" y="84734399"/>
          <a:ext cx="723901" cy="680811"/>
        </a:xfrm>
        <a:prstGeom prst="rect">
          <a:avLst/>
        </a:prstGeom>
      </xdr:spPr>
    </xdr:pic>
    <xdr:clientData/>
  </xdr:twoCellAnchor>
  <xdr:twoCellAnchor editAs="oneCell">
    <xdr:from>
      <xdr:col>1</xdr:col>
      <xdr:colOff>71440</xdr:colOff>
      <xdr:row>358</xdr:row>
      <xdr:rowOff>66675</xdr:rowOff>
    </xdr:from>
    <xdr:to>
      <xdr:col>1</xdr:col>
      <xdr:colOff>733425</xdr:colOff>
      <xdr:row>361</xdr:row>
      <xdr:rowOff>266228</xdr:rowOff>
    </xdr:to>
    <xdr:pic>
      <xdr:nvPicPr>
        <xdr:cNvPr id="41" name="Рисунок 40" descr="zamok_gardian_soft_1p.jpg"/>
        <xdr:cNvPicPr>
          <a:picLocks noChangeAspect="1"/>
        </xdr:cNvPicPr>
      </xdr:nvPicPr>
      <xdr:blipFill>
        <a:blip r:embed="rId36"/>
        <a:srcRect l="24038" t="4152" r="23513" b="4283"/>
        <a:stretch/>
      </xdr:blipFill>
      <xdr:spPr bwMode="auto">
        <a:xfrm>
          <a:off x="366715" y="94830900"/>
          <a:ext cx="681035" cy="1085378"/>
        </a:xfrm>
        <a:prstGeom prst="rect">
          <a:avLst/>
        </a:prstGeom>
      </xdr:spPr>
    </xdr:pic>
    <xdr:clientData/>
  </xdr:twoCellAnchor>
  <xdr:twoCellAnchor editAs="oneCell">
    <xdr:from>
      <xdr:col>1</xdr:col>
      <xdr:colOff>39691</xdr:colOff>
      <xdr:row>376</xdr:row>
      <xdr:rowOff>180238</xdr:rowOff>
    </xdr:from>
    <xdr:to>
      <xdr:col>1</xdr:col>
      <xdr:colOff>628266</xdr:colOff>
      <xdr:row>379</xdr:row>
      <xdr:rowOff>373324</xdr:rowOff>
    </xdr:to>
    <xdr:pic>
      <xdr:nvPicPr>
        <xdr:cNvPr id="42" name="Рисунок 41" descr="zamok_gardian_soft_11p.jpg"/>
        <xdr:cNvPicPr>
          <a:picLocks noChangeAspect="1"/>
        </xdr:cNvPicPr>
      </xdr:nvPicPr>
      <xdr:blipFill>
        <a:blip r:embed="rId37"/>
        <a:srcRect l="24114" t="3414" r="23602" b="4182"/>
        <a:stretch/>
      </xdr:blipFill>
      <xdr:spPr bwMode="auto">
        <a:xfrm>
          <a:off x="334966" y="98030563"/>
          <a:ext cx="607625" cy="1262269"/>
        </a:xfrm>
        <a:prstGeom prst="rect">
          <a:avLst/>
        </a:prstGeom>
      </xdr:spPr>
    </xdr:pic>
    <xdr:clientData/>
  </xdr:twoCellAnchor>
  <xdr:twoCellAnchor editAs="oneCell">
    <xdr:from>
      <xdr:col>1</xdr:col>
      <xdr:colOff>55564</xdr:colOff>
      <xdr:row>321</xdr:row>
      <xdr:rowOff>162623</xdr:rowOff>
    </xdr:from>
    <xdr:to>
      <xdr:col>1</xdr:col>
      <xdr:colOff>704849</xdr:colOff>
      <xdr:row>327</xdr:row>
      <xdr:rowOff>19775</xdr:rowOff>
    </xdr:to>
    <xdr:pic>
      <xdr:nvPicPr>
        <xdr:cNvPr id="43" name="Рисунок 42" descr="zamok_gardian_soft_1m.jpg"/>
        <xdr:cNvPicPr>
          <a:picLocks noChangeAspect="1"/>
        </xdr:cNvPicPr>
      </xdr:nvPicPr>
      <xdr:blipFill>
        <a:blip r:embed="rId38"/>
        <a:srcRect l="25779" t="4475" r="24632" b="4046"/>
        <a:stretch/>
      </xdr:blipFill>
      <xdr:spPr bwMode="auto">
        <a:xfrm>
          <a:off x="350839" y="88392698"/>
          <a:ext cx="668335" cy="1114450"/>
        </a:xfrm>
        <a:prstGeom prst="rect">
          <a:avLst/>
        </a:prstGeom>
      </xdr:spPr>
    </xdr:pic>
    <xdr:clientData/>
  </xdr:twoCellAnchor>
  <xdr:twoCellAnchor editAs="oneCell">
    <xdr:from>
      <xdr:col>1</xdr:col>
      <xdr:colOff>100015</xdr:colOff>
      <xdr:row>341</xdr:row>
      <xdr:rowOff>347477</xdr:rowOff>
    </xdr:from>
    <xdr:to>
      <xdr:col>1</xdr:col>
      <xdr:colOff>668338</xdr:colOff>
      <xdr:row>345</xdr:row>
      <xdr:rowOff>158751</xdr:rowOff>
    </xdr:to>
    <xdr:pic>
      <xdr:nvPicPr>
        <xdr:cNvPr id="44" name="Рисунок 43" descr="zamok_gardian_soft_11m.jpg"/>
        <xdr:cNvPicPr>
          <a:picLocks noChangeAspect="1"/>
        </xdr:cNvPicPr>
      </xdr:nvPicPr>
      <xdr:blipFill>
        <a:blip r:embed="rId39"/>
        <a:srcRect l="25323" t="4300" r="24271" b="3727"/>
        <a:stretch/>
      </xdr:blipFill>
      <xdr:spPr bwMode="auto">
        <a:xfrm>
          <a:off x="395290" y="91654128"/>
          <a:ext cx="587373" cy="1230497"/>
        </a:xfrm>
        <a:prstGeom prst="rect">
          <a:avLst/>
        </a:prstGeom>
      </xdr:spPr>
    </xdr:pic>
    <xdr:clientData/>
  </xdr:twoCellAnchor>
  <xdr:oneCellAnchor>
    <xdr:from>
      <xdr:col>1</xdr:col>
      <xdr:colOff>125415</xdr:colOff>
      <xdr:row>164</xdr:row>
      <xdr:rowOff>185835</xdr:rowOff>
    </xdr:from>
    <xdr:ext cx="493710" cy="471388"/>
    <xdr:pic>
      <xdr:nvPicPr>
        <xdr:cNvPr id="45" name="Рисунок 44" descr="8-BFY матовый хром.jpg"/>
        <xdr:cNvPicPr>
          <a:picLocks noChangeAspect="1"/>
        </xdr:cNvPicPr>
      </xdr:nvPicPr>
      <xdr:blipFill>
        <a:blip r:embed="rId21"/>
        <a:srcRect l="24093" t="-1417" r="24531" b="51814"/>
        <a:stretch/>
      </xdr:blipFill>
      <xdr:spPr bwMode="auto">
        <a:xfrm>
          <a:off x="420690" y="48020385"/>
          <a:ext cx="493710" cy="471389"/>
        </a:xfrm>
        <a:prstGeom prst="rect">
          <a:avLst/>
        </a:prstGeom>
      </xdr:spPr>
    </xdr:pic>
    <xdr:clientData/>
  </xdr:oneCellAnchor>
  <xdr:oneCellAnchor>
    <xdr:from>
      <xdr:col>1</xdr:col>
      <xdr:colOff>24179</xdr:colOff>
      <xdr:row>182</xdr:row>
      <xdr:rowOff>57151</xdr:rowOff>
    </xdr:from>
    <xdr:ext cx="808878" cy="323849"/>
    <xdr:pic>
      <xdr:nvPicPr>
        <xdr:cNvPr id="46" name="Рисунок 45" descr="LAURA-LISCIA матовый хром.jpg"/>
        <xdr:cNvPicPr>
          <a:picLocks noChangeAspect="1"/>
        </xdr:cNvPicPr>
      </xdr:nvPicPr>
      <xdr:blipFill>
        <a:blip r:embed="rId40"/>
        <a:srcRect l="0" t="0" r="0" b="59445"/>
        <a:stretch/>
      </xdr:blipFill>
      <xdr:spPr bwMode="auto">
        <a:xfrm>
          <a:off x="319454" y="51892201"/>
          <a:ext cx="808878" cy="323850"/>
        </a:xfrm>
        <a:prstGeom prst="rect">
          <a:avLst/>
        </a:prstGeom>
      </xdr:spPr>
    </xdr:pic>
    <xdr:clientData/>
  </xdr:oneCellAnchor>
  <xdr:oneCellAnchor>
    <xdr:from>
      <xdr:col>1</xdr:col>
      <xdr:colOff>66676</xdr:colOff>
      <xdr:row>155</xdr:row>
      <xdr:rowOff>77745</xdr:rowOff>
    </xdr:from>
    <xdr:ext cx="761999" cy="284204"/>
    <xdr:pic>
      <xdr:nvPicPr>
        <xdr:cNvPr id="47" name="Рисунок 46"/>
        <xdr:cNvPicPr>
          <a:picLocks noChangeAspect="1" noChangeArrowheads="1"/>
        </xdr:cNvPicPr>
      </xdr:nvPicPr>
      <xdr:blipFill>
        <a:blip r:embed="rId41"/>
        <a:stretch/>
      </xdr:blipFill>
      <xdr:spPr bwMode="auto">
        <a:xfrm>
          <a:off x="361951" y="45883470"/>
          <a:ext cx="761999" cy="284205"/>
        </a:xfrm>
        <a:prstGeom prst="rect">
          <a:avLst/>
        </a:prstGeom>
        <a:noFill/>
      </xdr:spPr>
    </xdr:pic>
    <xdr:clientData/>
  </xdr:oneCellAnchor>
  <xdr:oneCellAnchor>
    <xdr:from>
      <xdr:col>1</xdr:col>
      <xdr:colOff>28575</xdr:colOff>
      <xdr:row>170</xdr:row>
      <xdr:rowOff>238126</xdr:rowOff>
    </xdr:from>
    <xdr:ext cx="812797" cy="380998"/>
    <xdr:pic>
      <xdr:nvPicPr>
        <xdr:cNvPr id="48" name="Рисунок 47"/>
        <xdr:cNvPicPr>
          <a:picLocks noChangeAspect="1"/>
        </xdr:cNvPicPr>
      </xdr:nvPicPr>
      <xdr:blipFill>
        <a:blip r:embed="rId42"/>
        <a:stretch/>
      </xdr:blipFill>
      <xdr:spPr bwMode="auto">
        <a:xfrm>
          <a:off x="323850" y="49320451"/>
          <a:ext cx="812798" cy="380999"/>
        </a:xfrm>
        <a:prstGeom prst="rect">
          <a:avLst/>
        </a:prstGeom>
      </xdr:spPr>
    </xdr:pic>
    <xdr:clientData/>
  </xdr:oneCellAnchor>
  <xdr:oneCellAnchor>
    <xdr:from>
      <xdr:col>1</xdr:col>
      <xdr:colOff>133350</xdr:colOff>
      <xdr:row>218</xdr:row>
      <xdr:rowOff>101601</xdr:rowOff>
    </xdr:from>
    <xdr:ext cx="579665" cy="558572"/>
    <xdr:pic>
      <xdr:nvPicPr>
        <xdr:cNvPr id="49" name="Рисунок 48" descr="0037-WCR-CR-SAT.jpg"/>
        <xdr:cNvPicPr>
          <a:picLocks noChangeAspect="1"/>
        </xdr:cNvPicPr>
      </xdr:nvPicPr>
      <xdr:blipFill>
        <a:blip r:embed="rId20"/>
        <a:srcRect l="24801" t="-354" r="24887" b="51460"/>
        <a:stretch/>
      </xdr:blipFill>
      <xdr:spPr bwMode="auto">
        <a:xfrm>
          <a:off x="428625" y="60118626"/>
          <a:ext cx="579665" cy="558572"/>
        </a:xfrm>
        <a:prstGeom prst="rect">
          <a:avLst/>
        </a:prstGeom>
      </xdr:spPr>
    </xdr:pic>
    <xdr:clientData/>
  </xdr:oneCellAnchor>
  <xdr:oneCellAnchor>
    <xdr:from>
      <xdr:col>1</xdr:col>
      <xdr:colOff>114832</xdr:colOff>
      <xdr:row>221</xdr:row>
      <xdr:rowOff>52916</xdr:rowOff>
    </xdr:from>
    <xdr:ext cx="591911" cy="565150"/>
    <xdr:pic>
      <xdr:nvPicPr>
        <xdr:cNvPr id="50" name="Рисунок 49" descr="8-BFY матовый хром.jpg"/>
        <xdr:cNvPicPr>
          <a:picLocks noChangeAspect="1"/>
        </xdr:cNvPicPr>
      </xdr:nvPicPr>
      <xdr:blipFill>
        <a:blip r:embed="rId21"/>
        <a:srcRect l="24093" t="-1417" r="24531" b="51814"/>
        <a:stretch/>
      </xdr:blipFill>
      <xdr:spPr bwMode="auto">
        <a:xfrm>
          <a:off x="410107" y="60755741"/>
          <a:ext cx="591911" cy="565150"/>
        </a:xfrm>
        <a:prstGeom prst="rect">
          <a:avLst/>
        </a:prstGeom>
      </xdr:spPr>
    </xdr:pic>
    <xdr:clientData/>
  </xdr:oneCellAnchor>
  <xdr:oneCellAnchor>
    <xdr:from>
      <xdr:col>1</xdr:col>
      <xdr:colOff>52348</xdr:colOff>
      <xdr:row>210</xdr:row>
      <xdr:rowOff>9688</xdr:rowOff>
    </xdr:from>
    <xdr:ext cx="791309" cy="325315"/>
    <xdr:pic>
      <xdr:nvPicPr>
        <xdr:cNvPr id="51" name="Рисунок 50" descr="PATRIZIO бронза.jpg"/>
        <xdr:cNvPicPr>
          <a:picLocks noChangeAspect="1"/>
        </xdr:cNvPicPr>
      </xdr:nvPicPr>
      <xdr:blipFill>
        <a:blip r:embed="rId43"/>
        <a:srcRect l="0" t="0" r="0" b="58333"/>
        <a:stretch/>
      </xdr:blipFill>
      <xdr:spPr bwMode="auto">
        <a:xfrm>
          <a:off x="347623" y="58197913"/>
          <a:ext cx="791309" cy="325315"/>
        </a:xfrm>
        <a:prstGeom prst="rect">
          <a:avLst/>
        </a:prstGeom>
      </xdr:spPr>
    </xdr:pic>
    <xdr:clientData/>
  </xdr:oneCellAnchor>
  <xdr:twoCellAnchor editAs="oneCell">
    <xdr:from>
      <xdr:col>1</xdr:col>
      <xdr:colOff>38100</xdr:colOff>
      <xdr:row>142</xdr:row>
      <xdr:rowOff>152400</xdr:rowOff>
    </xdr:from>
    <xdr:to>
      <xdr:col>1</xdr:col>
      <xdr:colOff>807326</xdr:colOff>
      <xdr:row>145</xdr:row>
      <xdr:rowOff>0</xdr:rowOff>
    </xdr:to>
    <xdr:pic>
      <xdr:nvPicPr>
        <xdr:cNvPr id="52" name="Рисунок 51"/>
        <xdr:cNvPicPr>
          <a:picLocks noChangeAspect="1"/>
        </xdr:cNvPicPr>
      </xdr:nvPicPr>
      <xdr:blipFill>
        <a:blip r:embed="rId44"/>
        <a:srcRect l="11160" t="15870" r="12319" b="14783"/>
        <a:stretch/>
      </xdr:blipFill>
      <xdr:spPr bwMode="auto">
        <a:xfrm>
          <a:off x="333375" y="43091100"/>
          <a:ext cx="788277" cy="476250"/>
        </a:xfrm>
        <a:prstGeom prst="rect">
          <a:avLst/>
        </a:prstGeom>
      </xdr:spPr>
    </xdr:pic>
    <xdr:clientData/>
  </xdr:twoCellAnchor>
  <xdr:twoCellAnchor editAs="oneCell">
    <xdr:from>
      <xdr:col>1</xdr:col>
      <xdr:colOff>114300</xdr:colOff>
      <xdr:row>38</xdr:row>
      <xdr:rowOff>38100</xdr:rowOff>
    </xdr:from>
    <xdr:to>
      <xdr:col>1</xdr:col>
      <xdr:colOff>638045</xdr:colOff>
      <xdr:row>39</xdr:row>
      <xdr:rowOff>68764</xdr:rowOff>
    </xdr:to>
    <xdr:pic>
      <xdr:nvPicPr>
        <xdr:cNvPr id="53" name="Рисунок 467"/>
        <xdr:cNvPicPr>
          <a:picLocks noChangeAspect="1"/>
        </xdr:cNvPicPr>
      </xdr:nvPicPr>
      <xdr:blipFill>
        <a:blip r:embed="rId45"/>
        <a:stretch/>
      </xdr:blipFill>
      <xdr:spPr bwMode="auto">
        <a:xfrm>
          <a:off x="409575" y="13706475"/>
          <a:ext cx="542795" cy="459287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</xdr:col>
      <xdr:colOff>57151</xdr:colOff>
      <xdr:row>35</xdr:row>
      <xdr:rowOff>138554</xdr:rowOff>
    </xdr:from>
    <xdr:to>
      <xdr:col>1</xdr:col>
      <xdr:colOff>647701</xdr:colOff>
      <xdr:row>37</xdr:row>
      <xdr:rowOff>139733</xdr:rowOff>
    </xdr:to>
    <xdr:pic>
      <xdr:nvPicPr>
        <xdr:cNvPr id="54" name="Рисунок 461"/>
        <xdr:cNvPicPr>
          <a:picLocks noChangeAspect="1"/>
        </xdr:cNvPicPr>
      </xdr:nvPicPr>
      <xdr:blipFill>
        <a:blip r:embed="rId46"/>
        <a:stretch/>
      </xdr:blipFill>
      <xdr:spPr bwMode="auto">
        <a:xfrm>
          <a:off x="352426" y="13063979"/>
          <a:ext cx="609600" cy="496479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</xdr:col>
      <xdr:colOff>28575</xdr:colOff>
      <xdr:row>33</xdr:row>
      <xdr:rowOff>50678</xdr:rowOff>
    </xdr:from>
    <xdr:to>
      <xdr:col>1</xdr:col>
      <xdr:colOff>819150</xdr:colOff>
      <xdr:row>34</xdr:row>
      <xdr:rowOff>123824</xdr:rowOff>
    </xdr:to>
    <xdr:pic>
      <xdr:nvPicPr>
        <xdr:cNvPr id="55" name="Рисунок 440"/>
        <xdr:cNvPicPr>
          <a:picLocks noChangeAspect="1"/>
        </xdr:cNvPicPr>
      </xdr:nvPicPr>
      <xdr:blipFill>
        <a:blip r:embed="rId47"/>
        <a:srcRect l="16299" t="29779" r="16543" b="29777"/>
        <a:stretch/>
      </xdr:blipFill>
      <xdr:spPr bwMode="auto">
        <a:xfrm>
          <a:off x="323850" y="12480804"/>
          <a:ext cx="809625" cy="320794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</xdr:col>
      <xdr:colOff>38100</xdr:colOff>
      <xdr:row>129</xdr:row>
      <xdr:rowOff>120676</xdr:rowOff>
    </xdr:from>
    <xdr:to>
      <xdr:col>1</xdr:col>
      <xdr:colOff>801580</xdr:colOff>
      <xdr:row>130</xdr:row>
      <xdr:rowOff>209549</xdr:rowOff>
    </xdr:to>
    <xdr:pic>
      <xdr:nvPicPr>
        <xdr:cNvPr id="56" name="Рисунок 55"/>
        <xdr:cNvPicPr>
          <a:picLocks noChangeAspect="1"/>
        </xdr:cNvPicPr>
      </xdr:nvPicPr>
      <xdr:blipFill>
        <a:blip r:embed="rId48"/>
        <a:srcRect l="0" t="31780" r="0" b="30085"/>
        <a:stretch/>
      </xdr:blipFill>
      <xdr:spPr bwMode="auto">
        <a:xfrm>
          <a:off x="333375" y="39201751"/>
          <a:ext cx="782530" cy="346049"/>
        </a:xfrm>
        <a:prstGeom prst="rect">
          <a:avLst/>
        </a:prstGeom>
      </xdr:spPr>
    </xdr:pic>
    <xdr:clientData/>
  </xdr:twoCellAnchor>
  <xdr:twoCellAnchor editAs="oneCell">
    <xdr:from>
      <xdr:col>1</xdr:col>
      <xdr:colOff>38100</xdr:colOff>
      <xdr:row>59</xdr:row>
      <xdr:rowOff>171451</xdr:rowOff>
    </xdr:from>
    <xdr:to>
      <xdr:col>1</xdr:col>
      <xdr:colOff>811602</xdr:colOff>
      <xdr:row>61</xdr:row>
      <xdr:rowOff>38100</xdr:rowOff>
    </xdr:to>
    <xdr:pic>
      <xdr:nvPicPr>
        <xdr:cNvPr id="57" name="Рисунок 56"/>
        <xdr:cNvPicPr>
          <a:picLocks noChangeAspect="1"/>
        </xdr:cNvPicPr>
      </xdr:nvPicPr>
      <xdr:blipFill>
        <a:blip r:embed="rId49"/>
        <a:stretch/>
      </xdr:blipFill>
      <xdr:spPr bwMode="auto">
        <a:xfrm>
          <a:off x="333375" y="21269326"/>
          <a:ext cx="792552" cy="285749"/>
        </a:xfrm>
        <a:prstGeom prst="rect">
          <a:avLst/>
        </a:prstGeom>
      </xdr:spPr>
    </xdr:pic>
    <xdr:clientData/>
  </xdr:twoCellAnchor>
  <xdr:oneCellAnchor>
    <xdr:from>
      <xdr:col>1</xdr:col>
      <xdr:colOff>28575</xdr:colOff>
      <xdr:row>8</xdr:row>
      <xdr:rowOff>28576</xdr:rowOff>
    </xdr:from>
    <xdr:ext cx="799474" cy="304800"/>
    <xdr:pic>
      <xdr:nvPicPr>
        <xdr:cNvPr id="58" name="Рисунок 57"/>
        <xdr:cNvPicPr>
          <a:picLocks noChangeAspect="1"/>
        </xdr:cNvPicPr>
      </xdr:nvPicPr>
      <xdr:blipFill>
        <a:blip r:embed="rId50"/>
        <a:stretch/>
      </xdr:blipFill>
      <xdr:spPr bwMode="auto">
        <a:xfrm>
          <a:off x="323850" y="6334125"/>
          <a:ext cx="799474" cy="304800"/>
        </a:xfrm>
        <a:prstGeom prst="rect">
          <a:avLst/>
        </a:prstGeom>
      </xdr:spPr>
    </xdr:pic>
    <xdr:clientData/>
  </xdr:oneCellAnchor>
  <xdr:oneCellAnchor>
    <xdr:from>
      <xdr:col>1</xdr:col>
      <xdr:colOff>19050</xdr:colOff>
      <xdr:row>14</xdr:row>
      <xdr:rowOff>200025</xdr:rowOff>
    </xdr:from>
    <xdr:ext cx="812068" cy="323849"/>
    <xdr:pic>
      <xdr:nvPicPr>
        <xdr:cNvPr id="59" name="Рисунок 58"/>
        <xdr:cNvPicPr>
          <a:picLocks noChangeAspect="1"/>
        </xdr:cNvPicPr>
      </xdr:nvPicPr>
      <xdr:blipFill>
        <a:blip r:embed="rId51"/>
        <a:stretch/>
      </xdr:blipFill>
      <xdr:spPr bwMode="auto">
        <a:xfrm>
          <a:off x="314325" y="7820025"/>
          <a:ext cx="812068" cy="323850"/>
        </a:xfrm>
        <a:prstGeom prst="rect">
          <a:avLst/>
        </a:prstGeom>
      </xdr:spPr>
    </xdr:pic>
    <xdr:clientData/>
  </xdr:oneCellAnchor>
  <xdr:oneCellAnchor>
    <xdr:from>
      <xdr:col>1</xdr:col>
      <xdr:colOff>47626</xdr:colOff>
      <xdr:row>88</xdr:row>
      <xdr:rowOff>3612</xdr:rowOff>
    </xdr:from>
    <xdr:ext cx="800100" cy="256416"/>
    <xdr:pic>
      <xdr:nvPicPr>
        <xdr:cNvPr id="60" name="Рисунок 59"/>
        <xdr:cNvPicPr>
          <a:picLocks noChangeAspect="1" noChangeArrowheads="1"/>
        </xdr:cNvPicPr>
      </xdr:nvPicPr>
      <xdr:blipFill>
        <a:blip r:embed="rId52"/>
        <a:stretch/>
      </xdr:blipFill>
      <xdr:spPr bwMode="auto">
        <a:xfrm>
          <a:off x="342901" y="29331087"/>
          <a:ext cx="800100" cy="256416"/>
        </a:xfrm>
        <a:prstGeom prst="rect">
          <a:avLst/>
        </a:prstGeom>
        <a:noFill/>
      </xdr:spPr>
    </xdr:pic>
    <xdr:clientData/>
  </xdr:oneCellAnchor>
  <xdr:oneCellAnchor>
    <xdr:from>
      <xdr:col>1</xdr:col>
      <xdr:colOff>152400</xdr:colOff>
      <xdr:row>98</xdr:row>
      <xdr:rowOff>362973</xdr:rowOff>
    </xdr:from>
    <xdr:ext cx="508397" cy="357229"/>
    <xdr:pic>
      <xdr:nvPicPr>
        <xdr:cNvPr id="61" name="Рисунок 60"/>
        <xdr:cNvPicPr>
          <a:picLocks noChangeAspect="1"/>
        </xdr:cNvPicPr>
      </xdr:nvPicPr>
      <xdr:blipFill>
        <a:blip r:embed="rId53"/>
        <a:stretch/>
      </xdr:blipFill>
      <xdr:spPr bwMode="auto">
        <a:xfrm>
          <a:off x="447675" y="32243148"/>
          <a:ext cx="508397" cy="357229"/>
        </a:xfrm>
        <a:prstGeom prst="rect">
          <a:avLst/>
        </a:prstGeom>
      </xdr:spPr>
    </xdr:pic>
    <xdr:clientData/>
  </xdr:oneCellAnchor>
  <xdr:oneCellAnchor>
    <xdr:from>
      <xdr:col>1</xdr:col>
      <xdr:colOff>114300</xdr:colOff>
      <xdr:row>93</xdr:row>
      <xdr:rowOff>168724</xdr:rowOff>
    </xdr:from>
    <xdr:ext cx="581025" cy="456241"/>
    <xdr:pic>
      <xdr:nvPicPr>
        <xdr:cNvPr id="62" name="Рисунок 61"/>
        <xdr:cNvPicPr>
          <a:picLocks noChangeAspect="1"/>
        </xdr:cNvPicPr>
      </xdr:nvPicPr>
      <xdr:blipFill>
        <a:blip r:embed="rId54"/>
        <a:stretch/>
      </xdr:blipFill>
      <xdr:spPr bwMode="auto">
        <a:xfrm>
          <a:off x="409575" y="30715399"/>
          <a:ext cx="581025" cy="456241"/>
        </a:xfrm>
        <a:prstGeom prst="rect">
          <a:avLst/>
        </a:prstGeom>
      </xdr:spPr>
    </xdr:pic>
    <xdr:clientData/>
  </xdr:oneCellAnchor>
  <xdr:twoCellAnchor editAs="oneCell">
    <xdr:from>
      <xdr:col>1</xdr:col>
      <xdr:colOff>180975</xdr:colOff>
      <xdr:row>205</xdr:row>
      <xdr:rowOff>54757</xdr:rowOff>
    </xdr:from>
    <xdr:to>
      <xdr:col>1</xdr:col>
      <xdr:colOff>647699</xdr:colOff>
      <xdr:row>207</xdr:row>
      <xdr:rowOff>123824</xdr:rowOff>
    </xdr:to>
    <xdr:pic>
      <xdr:nvPicPr>
        <xdr:cNvPr id="63" name="Рисунок 62"/>
        <xdr:cNvPicPr>
          <a:picLocks noChangeAspect="1"/>
        </xdr:cNvPicPr>
      </xdr:nvPicPr>
      <xdr:blipFill>
        <a:blip r:embed="rId55"/>
        <a:srcRect l="8421" t="12479" r="6105" b="14793"/>
        <a:stretch/>
      </xdr:blipFill>
      <xdr:spPr bwMode="auto">
        <a:xfrm>
          <a:off x="476250" y="57157132"/>
          <a:ext cx="485775" cy="488168"/>
        </a:xfrm>
        <a:prstGeom prst="rect">
          <a:avLst/>
        </a:prstGeom>
      </xdr:spPr>
    </xdr:pic>
    <xdr:clientData/>
  </xdr:twoCellAnchor>
  <xdr:twoCellAnchor editAs="oneCell">
    <xdr:from>
      <xdr:col>1</xdr:col>
      <xdr:colOff>171449</xdr:colOff>
      <xdr:row>231</xdr:row>
      <xdr:rowOff>117809</xdr:rowOff>
    </xdr:from>
    <xdr:to>
      <xdr:col>1</xdr:col>
      <xdr:colOff>650306</xdr:colOff>
      <xdr:row>232</xdr:row>
      <xdr:rowOff>180976</xdr:rowOff>
    </xdr:to>
    <xdr:pic>
      <xdr:nvPicPr>
        <xdr:cNvPr id="64" name="Рисунок 63"/>
        <xdr:cNvPicPr>
          <a:picLocks noChangeAspect="1"/>
        </xdr:cNvPicPr>
      </xdr:nvPicPr>
      <xdr:blipFill>
        <a:blip r:embed="rId56"/>
        <a:srcRect l="18118" t="17956" r="16589" b="18801"/>
        <a:stretch/>
      </xdr:blipFill>
      <xdr:spPr bwMode="auto">
        <a:xfrm>
          <a:off x="466724" y="63849584"/>
          <a:ext cx="497907" cy="482265"/>
        </a:xfrm>
        <a:prstGeom prst="rect">
          <a:avLst/>
        </a:prstGeom>
      </xdr:spPr>
    </xdr:pic>
    <xdr:clientData/>
  </xdr:twoCellAnchor>
  <xdr:twoCellAnchor editAs="oneCell">
    <xdr:from>
      <xdr:col>1</xdr:col>
      <xdr:colOff>171451</xdr:colOff>
      <xdr:row>228</xdr:row>
      <xdr:rowOff>66675</xdr:rowOff>
    </xdr:from>
    <xdr:to>
      <xdr:col>1</xdr:col>
      <xdr:colOff>642487</xdr:colOff>
      <xdr:row>230</xdr:row>
      <xdr:rowOff>47623</xdr:rowOff>
    </xdr:to>
    <xdr:pic>
      <xdr:nvPicPr>
        <xdr:cNvPr id="65" name="Рисунок 64"/>
        <xdr:cNvPicPr>
          <a:picLocks noChangeAspect="1"/>
        </xdr:cNvPicPr>
      </xdr:nvPicPr>
      <xdr:blipFill>
        <a:blip r:embed="rId57"/>
        <a:srcRect l="18546" t="17018" r="17186" b="18031"/>
        <a:stretch/>
      </xdr:blipFill>
      <xdr:spPr bwMode="auto">
        <a:xfrm>
          <a:off x="466726" y="63026925"/>
          <a:ext cx="490086" cy="495299"/>
        </a:xfrm>
        <a:prstGeom prst="rect">
          <a:avLst/>
        </a:prstGeom>
      </xdr:spPr>
    </xdr:pic>
    <xdr:clientData/>
  </xdr:twoCellAnchor>
  <xdr:twoCellAnchor editAs="oneCell">
    <xdr:from>
      <xdr:col>1</xdr:col>
      <xdr:colOff>84101</xdr:colOff>
      <xdr:row>224</xdr:row>
      <xdr:rowOff>149409</xdr:rowOff>
    </xdr:from>
    <xdr:to>
      <xdr:col>1</xdr:col>
      <xdr:colOff>832908</xdr:colOff>
      <xdr:row>225</xdr:row>
      <xdr:rowOff>15875</xdr:rowOff>
    </xdr:to>
    <xdr:pic>
      <xdr:nvPicPr>
        <xdr:cNvPr id="66" name="Рисунок 65"/>
        <xdr:cNvPicPr>
          <a:picLocks noChangeAspect="1"/>
        </xdr:cNvPicPr>
      </xdr:nvPicPr>
      <xdr:blipFill>
        <a:blip r:embed="rId58"/>
        <a:srcRect l="0" t="32198" r="0" b="32079"/>
        <a:stretch/>
      </xdr:blipFill>
      <xdr:spPr bwMode="auto">
        <a:xfrm>
          <a:off x="379376" y="61699959"/>
          <a:ext cx="767858" cy="266517"/>
        </a:xfrm>
        <a:prstGeom prst="rect">
          <a:avLst/>
        </a:prstGeom>
      </xdr:spPr>
    </xdr:pic>
    <xdr:clientData/>
  </xdr:twoCellAnchor>
  <xdr:twoCellAnchor editAs="oneCell">
    <xdr:from>
      <xdr:col>1</xdr:col>
      <xdr:colOff>228600</xdr:colOff>
      <xdr:row>138</xdr:row>
      <xdr:rowOff>187889</xdr:rowOff>
    </xdr:from>
    <xdr:to>
      <xdr:col>1</xdr:col>
      <xdr:colOff>635538</xdr:colOff>
      <xdr:row>139</xdr:row>
      <xdr:rowOff>180973</xdr:rowOff>
    </xdr:to>
    <xdr:pic>
      <xdr:nvPicPr>
        <xdr:cNvPr id="67" name="Рисунок 66"/>
        <xdr:cNvPicPr>
          <a:picLocks noChangeAspect="1"/>
        </xdr:cNvPicPr>
      </xdr:nvPicPr>
      <xdr:blipFill>
        <a:blip r:embed="rId59"/>
        <a:srcRect l="5207" t="7951" r="7325" b="9370"/>
        <a:stretch/>
      </xdr:blipFill>
      <xdr:spPr bwMode="auto">
        <a:xfrm>
          <a:off x="523875" y="41688315"/>
          <a:ext cx="425988" cy="402660"/>
        </a:xfrm>
        <a:prstGeom prst="rect">
          <a:avLst/>
        </a:prstGeom>
      </xdr:spPr>
    </xdr:pic>
    <xdr:clientData/>
  </xdr:twoCellAnchor>
  <xdr:twoCellAnchor editAs="oneCell">
    <xdr:from>
      <xdr:col>1</xdr:col>
      <xdr:colOff>180975</xdr:colOff>
      <xdr:row>134</xdr:row>
      <xdr:rowOff>107705</xdr:rowOff>
    </xdr:from>
    <xdr:to>
      <xdr:col>1</xdr:col>
      <xdr:colOff>647699</xdr:colOff>
      <xdr:row>136</xdr:row>
      <xdr:rowOff>66675</xdr:rowOff>
    </xdr:to>
    <xdr:pic>
      <xdr:nvPicPr>
        <xdr:cNvPr id="68" name="Рисунок 67"/>
        <xdr:cNvPicPr>
          <a:picLocks noChangeAspect="1"/>
        </xdr:cNvPicPr>
      </xdr:nvPicPr>
      <xdr:blipFill>
        <a:blip r:embed="rId60"/>
        <a:srcRect l="22580" t="3540" r="23885" b="16340"/>
        <a:stretch/>
      </xdr:blipFill>
      <xdr:spPr bwMode="auto">
        <a:xfrm>
          <a:off x="476250" y="40427029"/>
          <a:ext cx="485775" cy="473320"/>
        </a:xfrm>
        <a:prstGeom prst="rect">
          <a:avLst/>
        </a:prstGeom>
      </xdr:spPr>
    </xdr:pic>
    <xdr:clientData/>
  </xdr:twoCellAnchor>
  <xdr:twoCellAnchor editAs="oneCell">
    <xdr:from>
      <xdr:col>1</xdr:col>
      <xdr:colOff>28578</xdr:colOff>
      <xdr:row>82</xdr:row>
      <xdr:rowOff>107499</xdr:rowOff>
    </xdr:from>
    <xdr:to>
      <xdr:col>1</xdr:col>
      <xdr:colOff>801494</xdr:colOff>
      <xdr:row>83</xdr:row>
      <xdr:rowOff>123823</xdr:rowOff>
    </xdr:to>
    <xdr:pic>
      <xdr:nvPicPr>
        <xdr:cNvPr id="69" name="Рисунок 68"/>
        <xdr:cNvPicPr>
          <a:picLocks noChangeAspect="1"/>
        </xdr:cNvPicPr>
      </xdr:nvPicPr>
      <xdr:blipFill>
        <a:blip r:embed="rId61"/>
        <a:srcRect l="2525" t="24490" r="4287" b="26515"/>
        <a:stretch/>
      </xdr:blipFill>
      <xdr:spPr bwMode="auto">
        <a:xfrm>
          <a:off x="323853" y="27529976"/>
          <a:ext cx="791965" cy="416372"/>
        </a:xfrm>
        <a:prstGeom prst="rect">
          <a:avLst/>
        </a:prstGeom>
      </xdr:spPr>
    </xdr:pic>
    <xdr:clientData/>
  </xdr:twoCellAnchor>
  <xdr:twoCellAnchor editAs="oneCell">
    <xdr:from>
      <xdr:col>1</xdr:col>
      <xdr:colOff>16652</xdr:colOff>
      <xdr:row>77</xdr:row>
      <xdr:rowOff>192229</xdr:rowOff>
    </xdr:from>
    <xdr:to>
      <xdr:col>1</xdr:col>
      <xdr:colOff>790576</xdr:colOff>
      <xdr:row>79</xdr:row>
      <xdr:rowOff>152401</xdr:rowOff>
    </xdr:to>
    <xdr:pic>
      <xdr:nvPicPr>
        <xdr:cNvPr id="70" name="Рисунок 69"/>
        <xdr:cNvPicPr>
          <a:picLocks noChangeAspect="1"/>
        </xdr:cNvPicPr>
      </xdr:nvPicPr>
      <xdr:blipFill>
        <a:blip r:embed="rId62"/>
        <a:srcRect l="0" t="25116" r="0" b="24652"/>
        <a:stretch/>
      </xdr:blipFill>
      <xdr:spPr bwMode="auto">
        <a:xfrm>
          <a:off x="311927" y="26347880"/>
          <a:ext cx="792974" cy="398320"/>
        </a:xfrm>
        <a:prstGeom prst="rect">
          <a:avLst/>
        </a:prstGeom>
      </xdr:spPr>
    </xdr:pic>
    <xdr:clientData/>
  </xdr:twoCellAnchor>
  <xdr:twoCellAnchor editAs="oneCell">
    <xdr:from>
      <xdr:col>1</xdr:col>
      <xdr:colOff>176357</xdr:colOff>
      <xdr:row>495</xdr:row>
      <xdr:rowOff>76200</xdr:rowOff>
    </xdr:from>
    <xdr:to>
      <xdr:col>1</xdr:col>
      <xdr:colOff>625321</xdr:colOff>
      <xdr:row>499</xdr:row>
      <xdr:rowOff>171451</xdr:rowOff>
    </xdr:to>
    <xdr:pic>
      <xdr:nvPicPr>
        <xdr:cNvPr id="74" name="Picture 414"/>
        <xdr:cNvPicPr>
          <a:picLocks noChangeAspect="1" noChangeArrowheads="1"/>
        </xdr:cNvPicPr>
      </xdr:nvPicPr>
      <xdr:blipFill>
        <a:blip r:embed="rId63"/>
        <a:stretch/>
      </xdr:blipFill>
      <xdr:spPr bwMode="auto">
        <a:xfrm rot="5400000">
          <a:off x="238913" y="123676719"/>
          <a:ext cx="933451" cy="468014"/>
        </a:xfrm>
        <a:prstGeom prst="rect">
          <a:avLst/>
        </a:prstGeom>
        <a:noFill/>
        <a:ln>
          <a:noFill/>
        </a:ln>
        <a:effectLst/>
      </xdr:spPr>
    </xdr:pic>
    <xdr:clientData/>
  </xdr:twoCellAnchor>
  <xdr:twoCellAnchor editAs="oneCell">
    <xdr:from>
      <xdr:col>1</xdr:col>
      <xdr:colOff>19050</xdr:colOff>
      <xdr:row>502</xdr:row>
      <xdr:rowOff>218049</xdr:rowOff>
    </xdr:from>
    <xdr:to>
      <xdr:col>1</xdr:col>
      <xdr:colOff>811280</xdr:colOff>
      <xdr:row>503</xdr:row>
      <xdr:rowOff>222250</xdr:rowOff>
    </xdr:to>
    <xdr:pic>
      <xdr:nvPicPr>
        <xdr:cNvPr id="75" name="Picture 409"/>
        <xdr:cNvPicPr>
          <a:picLocks noChangeAspect="1" noChangeArrowheads="1"/>
        </xdr:cNvPicPr>
      </xdr:nvPicPr>
      <xdr:blipFill>
        <a:blip r:embed="rId64"/>
        <a:stretch/>
      </xdr:blipFill>
      <xdr:spPr bwMode="auto">
        <a:xfrm>
          <a:off x="314325" y="125033649"/>
          <a:ext cx="811280" cy="385201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104776</xdr:colOff>
      <xdr:row>473</xdr:row>
      <xdr:rowOff>78165</xdr:rowOff>
    </xdr:from>
    <xdr:to>
      <xdr:col>1</xdr:col>
      <xdr:colOff>733425</xdr:colOff>
      <xdr:row>477</xdr:row>
      <xdr:rowOff>93432</xdr:rowOff>
    </xdr:to>
    <xdr:pic>
      <xdr:nvPicPr>
        <xdr:cNvPr id="76" name="Рисунок 75"/>
        <xdr:cNvPicPr>
          <a:picLocks noChangeAspect="1"/>
        </xdr:cNvPicPr>
      </xdr:nvPicPr>
      <xdr:blipFill>
        <a:blip r:embed="rId65"/>
        <a:stretch/>
      </xdr:blipFill>
      <xdr:spPr bwMode="auto">
        <a:xfrm>
          <a:off x="400051" y="118673940"/>
          <a:ext cx="647700" cy="853469"/>
        </a:xfrm>
        <a:prstGeom prst="rect">
          <a:avLst/>
        </a:prstGeom>
      </xdr:spPr>
    </xdr:pic>
    <xdr:clientData/>
  </xdr:twoCellAnchor>
  <xdr:twoCellAnchor editAs="oneCell">
    <xdr:from>
      <xdr:col>1</xdr:col>
      <xdr:colOff>66675</xdr:colOff>
      <xdr:row>462</xdr:row>
      <xdr:rowOff>127000</xdr:rowOff>
    </xdr:from>
    <xdr:to>
      <xdr:col>1</xdr:col>
      <xdr:colOff>762000</xdr:colOff>
      <xdr:row>465</xdr:row>
      <xdr:rowOff>165101</xdr:rowOff>
    </xdr:to>
    <xdr:pic>
      <xdr:nvPicPr>
        <xdr:cNvPr id="77" name="Рисунок 76"/>
        <xdr:cNvPicPr>
          <a:picLocks noChangeAspect="1"/>
        </xdr:cNvPicPr>
      </xdr:nvPicPr>
      <xdr:blipFill>
        <a:blip r:embed="rId66"/>
        <a:stretch/>
      </xdr:blipFill>
      <xdr:spPr bwMode="auto">
        <a:xfrm>
          <a:off x="361950" y="116436775"/>
          <a:ext cx="714375" cy="666750"/>
        </a:xfrm>
        <a:prstGeom prst="rect">
          <a:avLst/>
        </a:prstGeom>
      </xdr:spPr>
    </xdr:pic>
    <xdr:clientData/>
  </xdr:twoCellAnchor>
  <xdr:twoCellAnchor editAs="oneCell">
    <xdr:from>
      <xdr:col>1</xdr:col>
      <xdr:colOff>219075</xdr:colOff>
      <xdr:row>482</xdr:row>
      <xdr:rowOff>161924</xdr:rowOff>
    </xdr:from>
    <xdr:to>
      <xdr:col>1</xdr:col>
      <xdr:colOff>609363</xdr:colOff>
      <xdr:row>486</xdr:row>
      <xdr:rowOff>200025</xdr:rowOff>
    </xdr:to>
    <xdr:pic>
      <xdr:nvPicPr>
        <xdr:cNvPr id="78" name="Рисунок 77"/>
        <xdr:cNvPicPr>
          <a:picLocks noChangeAspect="1"/>
        </xdr:cNvPicPr>
      </xdr:nvPicPr>
      <xdr:blipFill>
        <a:blip r:embed="rId67"/>
        <a:stretch/>
      </xdr:blipFill>
      <xdr:spPr bwMode="auto">
        <a:xfrm>
          <a:off x="514350" y="120624599"/>
          <a:ext cx="409338" cy="876301"/>
        </a:xfrm>
        <a:prstGeom prst="rect">
          <a:avLst/>
        </a:prstGeom>
      </xdr:spPr>
    </xdr:pic>
    <xdr:clientData/>
  </xdr:twoCellAnchor>
  <xdr:twoCellAnchor editAs="twoCell">
    <xdr:from>
      <xdr:col>1</xdr:col>
      <xdr:colOff>28576</xdr:colOff>
      <xdr:row>506</xdr:row>
      <xdr:rowOff>190499</xdr:rowOff>
    </xdr:from>
    <xdr:to>
      <xdr:col>2</xdr:col>
      <xdr:colOff>0</xdr:colOff>
      <xdr:row>506</xdr:row>
      <xdr:rowOff>190499</xdr:rowOff>
    </xdr:to>
    <xdr:grpSp>
      <xdr:nvGrpSpPr>
        <xdr:cNvPr id="0" name=""/>
        <xdr:cNvGrpSpPr/>
      </xdr:nvGrpSpPr>
      <xdr:grpSpPr bwMode="auto">
        <a:xfrm>
          <a:off x="328238" y="130533168"/>
          <a:ext cx="816901" cy="0"/>
          <a:chOff x="13696951" y="114354163"/>
          <a:chExt cx="1552574" cy="1220596"/>
        </a:xfrm>
      </xdr:grpSpPr>
      <xdr:pic>
        <xdr:nvPicPr>
          <xdr:cNvPr id="80" name="Picture 22"/>
          <xdr:cNvPicPr>
            <a:picLocks noChangeAspect="1" noChangeArrowheads="1"/>
          </xdr:cNvPicPr>
        </xdr:nvPicPr>
        <xdr:blipFill>
          <a:blip r:embed="rId68"/>
          <a:stretch/>
        </xdr:blipFill>
        <xdr:spPr bwMode="auto">
          <a:xfrm>
            <a:off x="13696951" y="115066755"/>
            <a:ext cx="476249" cy="498367"/>
          </a:xfrm>
          <a:prstGeom prst="rect">
            <a:avLst/>
          </a:prstGeom>
          <a:noFill/>
          <a:ln>
            <a:noFill/>
          </a:ln>
          <a:effectLst/>
        </xdr:spPr>
      </xdr:pic>
      <xdr:pic>
        <xdr:nvPicPr>
          <xdr:cNvPr id="81" name="Picture 53" descr="TRACK-B"/>
          <xdr:cNvPicPr>
            <a:picLocks noChangeAspect="1" noChangeArrowheads="1"/>
          </xdr:cNvPicPr>
        </xdr:nvPicPr>
        <xdr:blipFill>
          <a:blip r:embed="rId69"/>
          <a:stretch/>
        </xdr:blipFill>
        <xdr:spPr bwMode="auto">
          <a:xfrm>
            <a:off x="14268450" y="115094867"/>
            <a:ext cx="426027" cy="451001"/>
          </a:xfrm>
          <a:prstGeom prst="rect">
            <a:avLst/>
          </a:prstGeom>
          <a:noFill/>
        </xdr:spPr>
      </xdr:pic>
      <xdr:pic>
        <xdr:nvPicPr>
          <xdr:cNvPr id="82" name="Рисунок 81"/>
          <xdr:cNvPicPr>
            <a:picLocks noChangeAspect="1"/>
          </xdr:cNvPicPr>
        </xdr:nvPicPr>
        <xdr:blipFill>
          <a:blip r:embed="rId70"/>
          <a:stretch/>
        </xdr:blipFill>
        <xdr:spPr bwMode="auto">
          <a:xfrm>
            <a:off x="14801850" y="115147724"/>
            <a:ext cx="409575" cy="427035"/>
          </a:xfrm>
          <a:prstGeom prst="rect">
            <a:avLst/>
          </a:prstGeom>
        </xdr:spPr>
      </xdr:pic>
      <xdr:pic>
        <xdr:nvPicPr>
          <xdr:cNvPr id="83" name="Рисунок 82"/>
          <xdr:cNvPicPr>
            <a:picLocks noChangeAspect="1"/>
          </xdr:cNvPicPr>
        </xdr:nvPicPr>
        <xdr:blipFill>
          <a:blip r:embed="rId71"/>
          <a:stretch/>
        </xdr:blipFill>
        <xdr:spPr bwMode="auto">
          <a:xfrm>
            <a:off x="13706475" y="114354163"/>
            <a:ext cx="1543050" cy="629731"/>
          </a:xfrm>
          <a:prstGeom prst="rect">
            <a:avLst/>
          </a:prstGeom>
        </xdr:spPr>
      </xdr:pic>
    </xdr:grpSp>
    <xdr:clientData/>
  </xdr:twoCellAnchor>
  <xdr:twoCellAnchor editAs="twoCell">
    <xdr:from>
      <xdr:col>1</xdr:col>
      <xdr:colOff>38100</xdr:colOff>
      <xdr:row>515</xdr:row>
      <xdr:rowOff>1</xdr:rowOff>
    </xdr:from>
    <xdr:to>
      <xdr:col>2</xdr:col>
      <xdr:colOff>0</xdr:colOff>
      <xdr:row>515</xdr:row>
      <xdr:rowOff>1</xdr:rowOff>
    </xdr:to>
    <xdr:grpSp>
      <xdr:nvGrpSpPr>
        <xdr:cNvPr id="0" name=""/>
        <xdr:cNvGrpSpPr/>
      </xdr:nvGrpSpPr>
      <xdr:grpSpPr bwMode="auto">
        <a:xfrm>
          <a:off x="337763" y="143142557"/>
          <a:ext cx="807376" cy="0"/>
          <a:chOff x="13097590" y="122348625"/>
          <a:chExt cx="2185752" cy="1473906"/>
        </a:xfrm>
      </xdr:grpSpPr>
      <xdr:pic>
        <xdr:nvPicPr>
          <xdr:cNvPr id="85" name="Рисунок 84"/>
          <xdr:cNvPicPr>
            <a:picLocks noChangeAspect="1"/>
          </xdr:cNvPicPr>
        </xdr:nvPicPr>
        <xdr:blipFill>
          <a:blip r:embed="rId72"/>
          <a:stretch/>
        </xdr:blipFill>
        <xdr:spPr bwMode="auto">
          <a:xfrm>
            <a:off x="13344525" y="123186824"/>
            <a:ext cx="523875" cy="628650"/>
          </a:xfrm>
          <a:prstGeom prst="rect">
            <a:avLst/>
          </a:prstGeom>
        </xdr:spPr>
      </xdr:pic>
      <xdr:pic>
        <xdr:nvPicPr>
          <xdr:cNvPr id="86" name="Рисунок 85"/>
          <xdr:cNvPicPr>
            <a:picLocks noChangeAspect="1"/>
          </xdr:cNvPicPr>
        </xdr:nvPicPr>
        <xdr:blipFill>
          <a:blip r:embed="rId73"/>
          <a:srcRect l="16430" t="15479" r="17307" b="19347"/>
          <a:stretch/>
        </xdr:blipFill>
        <xdr:spPr bwMode="auto">
          <a:xfrm>
            <a:off x="13097590" y="122348625"/>
            <a:ext cx="1336356" cy="876299"/>
          </a:xfrm>
          <a:prstGeom prst="rect">
            <a:avLst/>
          </a:prstGeom>
        </xdr:spPr>
      </xdr:pic>
      <xdr:pic>
        <xdr:nvPicPr>
          <xdr:cNvPr id="87" name="Рисунок 86"/>
          <xdr:cNvPicPr>
            <a:picLocks noChangeAspect="1"/>
          </xdr:cNvPicPr>
        </xdr:nvPicPr>
        <xdr:blipFill>
          <a:blip r:embed="rId74"/>
          <a:stretch/>
        </xdr:blipFill>
        <xdr:spPr bwMode="auto">
          <a:xfrm>
            <a:off x="14406526" y="122481975"/>
            <a:ext cx="876816" cy="652424"/>
          </a:xfrm>
          <a:prstGeom prst="rect">
            <a:avLst/>
          </a:prstGeom>
        </xdr:spPr>
      </xdr:pic>
      <xdr:pic>
        <xdr:nvPicPr>
          <xdr:cNvPr id="88" name="Рисунок 87"/>
          <xdr:cNvPicPr>
            <a:picLocks noChangeAspect="1"/>
          </xdr:cNvPicPr>
        </xdr:nvPicPr>
        <xdr:blipFill>
          <a:blip r:embed="rId75"/>
          <a:stretch/>
        </xdr:blipFill>
        <xdr:spPr bwMode="auto">
          <a:xfrm>
            <a:off x="14089802" y="123418646"/>
            <a:ext cx="397724" cy="351528"/>
          </a:xfrm>
          <a:prstGeom prst="rect">
            <a:avLst/>
          </a:prstGeom>
        </xdr:spPr>
      </xdr:pic>
      <xdr:pic>
        <xdr:nvPicPr>
          <xdr:cNvPr id="89" name="Рисунок 88"/>
          <xdr:cNvPicPr>
            <a:picLocks noChangeAspect="1"/>
          </xdr:cNvPicPr>
        </xdr:nvPicPr>
        <xdr:blipFill>
          <a:blip r:embed="rId76"/>
          <a:stretch/>
        </xdr:blipFill>
        <xdr:spPr bwMode="auto">
          <a:xfrm>
            <a:off x="14687476" y="123339225"/>
            <a:ext cx="485849" cy="483305"/>
          </a:xfrm>
          <a:prstGeom prst="rect">
            <a:avLst/>
          </a:prstGeom>
        </xdr:spPr>
      </xdr:pic>
    </xdr:grpSp>
    <xdr:clientData/>
  </xdr:twoCellAnchor>
  <xdr:twoCellAnchor editAs="twoCell">
    <xdr:from>
      <xdr:col>1</xdr:col>
      <xdr:colOff>76200</xdr:colOff>
      <xdr:row>507</xdr:row>
      <xdr:rowOff>190499</xdr:rowOff>
    </xdr:from>
    <xdr:to>
      <xdr:col>2</xdr:col>
      <xdr:colOff>1</xdr:colOff>
      <xdr:row>507</xdr:row>
      <xdr:rowOff>190499</xdr:rowOff>
    </xdr:to>
    <xdr:grpSp>
      <xdr:nvGrpSpPr>
        <xdr:cNvPr id="0" name=""/>
        <xdr:cNvGrpSpPr/>
      </xdr:nvGrpSpPr>
      <xdr:grpSpPr bwMode="auto">
        <a:xfrm>
          <a:off x="375863" y="132063589"/>
          <a:ext cx="769278" cy="0"/>
          <a:chOff x="12753975" y="114466503"/>
          <a:chExt cx="1619250" cy="1358893"/>
        </a:xfrm>
      </xdr:grpSpPr>
      <xdr:pic>
        <xdr:nvPicPr>
          <xdr:cNvPr id="91" name="Picture 22"/>
          <xdr:cNvPicPr>
            <a:picLocks noChangeAspect="1" noChangeArrowheads="1"/>
          </xdr:cNvPicPr>
        </xdr:nvPicPr>
        <xdr:blipFill>
          <a:blip r:embed="rId68"/>
          <a:stretch/>
        </xdr:blipFill>
        <xdr:spPr bwMode="auto">
          <a:xfrm>
            <a:off x="12753975" y="115317393"/>
            <a:ext cx="476249" cy="498367"/>
          </a:xfrm>
          <a:prstGeom prst="rect">
            <a:avLst/>
          </a:prstGeom>
          <a:noFill/>
          <a:ln>
            <a:noFill/>
          </a:ln>
          <a:effectLst/>
        </xdr:spPr>
      </xdr:pic>
      <xdr:pic>
        <xdr:nvPicPr>
          <xdr:cNvPr id="92" name="Рисунок 91"/>
          <xdr:cNvPicPr>
            <a:picLocks noChangeAspect="1"/>
          </xdr:cNvPicPr>
        </xdr:nvPicPr>
        <xdr:blipFill>
          <a:blip r:embed="rId70"/>
          <a:stretch/>
        </xdr:blipFill>
        <xdr:spPr bwMode="auto">
          <a:xfrm>
            <a:off x="13858874" y="115398361"/>
            <a:ext cx="409575" cy="427035"/>
          </a:xfrm>
          <a:prstGeom prst="rect">
            <a:avLst/>
          </a:prstGeom>
        </xdr:spPr>
      </xdr:pic>
      <xdr:pic>
        <xdr:nvPicPr>
          <xdr:cNvPr id="93" name="Рисунок 92"/>
          <xdr:cNvPicPr>
            <a:picLocks noChangeAspect="1"/>
          </xdr:cNvPicPr>
        </xdr:nvPicPr>
        <xdr:blipFill>
          <a:blip r:embed="rId77"/>
          <a:stretch/>
        </xdr:blipFill>
        <xdr:spPr bwMode="auto">
          <a:xfrm>
            <a:off x="13325475" y="115319174"/>
            <a:ext cx="465153" cy="484657"/>
          </a:xfrm>
          <a:prstGeom prst="rect">
            <a:avLst/>
          </a:prstGeom>
        </xdr:spPr>
      </xdr:pic>
      <xdr:pic>
        <xdr:nvPicPr>
          <xdr:cNvPr id="94" name="Рисунок 93"/>
          <xdr:cNvPicPr>
            <a:picLocks noChangeAspect="1"/>
          </xdr:cNvPicPr>
        </xdr:nvPicPr>
        <xdr:blipFill>
          <a:blip r:embed="rId78"/>
          <a:stretch/>
        </xdr:blipFill>
        <xdr:spPr bwMode="auto">
          <a:xfrm>
            <a:off x="12763500" y="114466503"/>
            <a:ext cx="1609724" cy="776013"/>
          </a:xfrm>
          <a:prstGeom prst="rect">
            <a:avLst/>
          </a:prstGeom>
        </xdr:spPr>
      </xdr:pic>
    </xdr:grpSp>
    <xdr:clientData/>
  </xdr:twoCellAnchor>
  <xdr:twoCellAnchor editAs="oneCell">
    <xdr:from>
      <xdr:col>2</xdr:col>
      <xdr:colOff>152400</xdr:colOff>
      <xdr:row>509</xdr:row>
      <xdr:rowOff>481540</xdr:rowOff>
    </xdr:from>
    <xdr:to>
      <xdr:col>2</xdr:col>
      <xdr:colOff>1447799</xdr:colOff>
      <xdr:row>509</xdr:row>
      <xdr:rowOff>1737390</xdr:rowOff>
    </xdr:to>
    <xdr:pic>
      <xdr:nvPicPr>
        <xdr:cNvPr id="95" name="Рисунок 94"/>
        <xdr:cNvPicPr>
          <a:picLocks noChangeAspect="1" noChangeArrowheads="1"/>
        </xdr:cNvPicPr>
      </xdr:nvPicPr>
      <xdr:blipFill>
        <a:blip r:embed="rId79"/>
        <a:stretch/>
      </xdr:blipFill>
      <xdr:spPr bwMode="auto">
        <a:xfrm>
          <a:off x="1295400" y="131231215"/>
          <a:ext cx="1333499" cy="1255851"/>
        </a:xfrm>
        <a:prstGeom prst="rect">
          <a:avLst/>
        </a:prstGeom>
        <a:noFill/>
      </xdr:spPr>
    </xdr:pic>
    <xdr:clientData/>
  </xdr:twoCellAnchor>
  <xdr:twoCellAnchor editAs="twoCell">
    <xdr:from>
      <xdr:col>1</xdr:col>
      <xdr:colOff>57151</xdr:colOff>
      <xdr:row>508</xdr:row>
      <xdr:rowOff>190499</xdr:rowOff>
    </xdr:from>
    <xdr:to>
      <xdr:col>2</xdr:col>
      <xdr:colOff>1</xdr:colOff>
      <xdr:row>508</xdr:row>
      <xdr:rowOff>190499</xdr:rowOff>
    </xdr:to>
    <xdr:grpSp>
      <xdr:nvGrpSpPr>
        <xdr:cNvPr id="0" name=""/>
        <xdr:cNvGrpSpPr/>
      </xdr:nvGrpSpPr>
      <xdr:grpSpPr bwMode="auto">
        <a:xfrm>
          <a:off x="356814" y="133594010"/>
          <a:ext cx="788327" cy="0"/>
          <a:chOff x="12753975" y="114466503"/>
          <a:chExt cx="1619250" cy="1358893"/>
        </a:xfrm>
      </xdr:grpSpPr>
      <xdr:pic>
        <xdr:nvPicPr>
          <xdr:cNvPr id="97" name="Picture 22"/>
          <xdr:cNvPicPr>
            <a:picLocks noChangeAspect="1" noChangeArrowheads="1"/>
          </xdr:cNvPicPr>
        </xdr:nvPicPr>
        <xdr:blipFill>
          <a:blip r:embed="rId68"/>
          <a:stretch/>
        </xdr:blipFill>
        <xdr:spPr bwMode="auto">
          <a:xfrm>
            <a:off x="12753975" y="115317393"/>
            <a:ext cx="476249" cy="498367"/>
          </a:xfrm>
          <a:prstGeom prst="rect">
            <a:avLst/>
          </a:prstGeom>
          <a:noFill/>
          <a:ln>
            <a:noFill/>
          </a:ln>
          <a:effectLst/>
        </xdr:spPr>
      </xdr:pic>
      <xdr:pic>
        <xdr:nvPicPr>
          <xdr:cNvPr id="98" name="Рисунок 97"/>
          <xdr:cNvPicPr>
            <a:picLocks noChangeAspect="1"/>
          </xdr:cNvPicPr>
        </xdr:nvPicPr>
        <xdr:blipFill>
          <a:blip r:embed="rId70"/>
          <a:stretch/>
        </xdr:blipFill>
        <xdr:spPr bwMode="auto">
          <a:xfrm>
            <a:off x="13858874" y="115398361"/>
            <a:ext cx="409575" cy="427035"/>
          </a:xfrm>
          <a:prstGeom prst="rect">
            <a:avLst/>
          </a:prstGeom>
        </xdr:spPr>
      </xdr:pic>
      <xdr:pic>
        <xdr:nvPicPr>
          <xdr:cNvPr id="99" name="Рисунок 98"/>
          <xdr:cNvPicPr>
            <a:picLocks noChangeAspect="1"/>
          </xdr:cNvPicPr>
        </xdr:nvPicPr>
        <xdr:blipFill>
          <a:blip r:embed="rId77"/>
          <a:stretch/>
        </xdr:blipFill>
        <xdr:spPr bwMode="auto">
          <a:xfrm>
            <a:off x="13325475" y="115319174"/>
            <a:ext cx="465153" cy="484657"/>
          </a:xfrm>
          <a:prstGeom prst="rect">
            <a:avLst/>
          </a:prstGeom>
        </xdr:spPr>
      </xdr:pic>
      <xdr:pic>
        <xdr:nvPicPr>
          <xdr:cNvPr id="100" name="Рисунок 99"/>
          <xdr:cNvPicPr>
            <a:picLocks noChangeAspect="1"/>
          </xdr:cNvPicPr>
        </xdr:nvPicPr>
        <xdr:blipFill>
          <a:blip r:embed="rId78"/>
          <a:stretch/>
        </xdr:blipFill>
        <xdr:spPr bwMode="auto">
          <a:xfrm>
            <a:off x="12763500" y="114466503"/>
            <a:ext cx="1609724" cy="776013"/>
          </a:xfrm>
          <a:prstGeom prst="rect">
            <a:avLst/>
          </a:prstGeom>
        </xdr:spPr>
      </xdr:pic>
    </xdr:grpSp>
    <xdr:clientData/>
  </xdr:twoCellAnchor>
  <xdr:twoCellAnchor editAs="twoCell">
    <xdr:from>
      <xdr:col>1</xdr:col>
      <xdr:colOff>28575</xdr:colOff>
      <xdr:row>512</xdr:row>
      <xdr:rowOff>0</xdr:rowOff>
    </xdr:from>
    <xdr:to>
      <xdr:col>1</xdr:col>
      <xdr:colOff>609597</xdr:colOff>
      <xdr:row>512</xdr:row>
      <xdr:rowOff>0</xdr:rowOff>
    </xdr:to>
    <xdr:grpSp>
      <xdr:nvGrpSpPr>
        <xdr:cNvPr id="0" name=""/>
        <xdr:cNvGrpSpPr/>
      </xdr:nvGrpSpPr>
      <xdr:grpSpPr bwMode="auto">
        <a:xfrm>
          <a:off x="328238" y="138294438"/>
          <a:ext cx="581022" cy="0"/>
          <a:chOff x="13696951" y="114354163"/>
          <a:chExt cx="1552574" cy="1220596"/>
        </a:xfrm>
      </xdr:grpSpPr>
      <xdr:pic>
        <xdr:nvPicPr>
          <xdr:cNvPr id="102" name="Picture 22"/>
          <xdr:cNvPicPr>
            <a:picLocks noChangeAspect="1" noChangeArrowheads="1"/>
          </xdr:cNvPicPr>
        </xdr:nvPicPr>
        <xdr:blipFill>
          <a:blip r:embed="rId68"/>
          <a:stretch/>
        </xdr:blipFill>
        <xdr:spPr bwMode="auto">
          <a:xfrm>
            <a:off x="13696951" y="115066755"/>
            <a:ext cx="476249" cy="498367"/>
          </a:xfrm>
          <a:prstGeom prst="rect">
            <a:avLst/>
          </a:prstGeom>
          <a:noFill/>
          <a:ln>
            <a:noFill/>
          </a:ln>
          <a:effectLst/>
        </xdr:spPr>
      </xdr:pic>
      <xdr:pic>
        <xdr:nvPicPr>
          <xdr:cNvPr id="103" name="Picture 53" descr="TRACK-B"/>
          <xdr:cNvPicPr>
            <a:picLocks noChangeAspect="1" noChangeArrowheads="1"/>
          </xdr:cNvPicPr>
        </xdr:nvPicPr>
        <xdr:blipFill>
          <a:blip r:embed="rId69"/>
          <a:stretch/>
        </xdr:blipFill>
        <xdr:spPr bwMode="auto">
          <a:xfrm>
            <a:off x="14268450" y="115094867"/>
            <a:ext cx="426027" cy="451001"/>
          </a:xfrm>
          <a:prstGeom prst="rect">
            <a:avLst/>
          </a:prstGeom>
          <a:noFill/>
        </xdr:spPr>
      </xdr:pic>
      <xdr:pic>
        <xdr:nvPicPr>
          <xdr:cNvPr id="104" name="Рисунок 103"/>
          <xdr:cNvPicPr>
            <a:picLocks noChangeAspect="1"/>
          </xdr:cNvPicPr>
        </xdr:nvPicPr>
        <xdr:blipFill>
          <a:blip r:embed="rId70"/>
          <a:stretch/>
        </xdr:blipFill>
        <xdr:spPr bwMode="auto">
          <a:xfrm>
            <a:off x="14801850" y="115147724"/>
            <a:ext cx="409575" cy="427035"/>
          </a:xfrm>
          <a:prstGeom prst="rect">
            <a:avLst/>
          </a:prstGeom>
        </xdr:spPr>
      </xdr:pic>
      <xdr:pic>
        <xdr:nvPicPr>
          <xdr:cNvPr id="105" name="Рисунок 104"/>
          <xdr:cNvPicPr>
            <a:picLocks noChangeAspect="1"/>
          </xdr:cNvPicPr>
        </xdr:nvPicPr>
        <xdr:blipFill>
          <a:blip r:embed="rId71"/>
          <a:stretch/>
        </xdr:blipFill>
        <xdr:spPr bwMode="auto">
          <a:xfrm>
            <a:off x="13706475" y="114354163"/>
            <a:ext cx="1543050" cy="629731"/>
          </a:xfrm>
          <a:prstGeom prst="rect">
            <a:avLst/>
          </a:prstGeom>
        </xdr:spPr>
      </xdr:pic>
    </xdr:grpSp>
    <xdr:clientData/>
  </xdr:twoCellAnchor>
  <xdr:twoCellAnchor editAs="twoCell">
    <xdr:from>
      <xdr:col>1</xdr:col>
      <xdr:colOff>76199</xdr:colOff>
      <xdr:row>513</xdr:row>
      <xdr:rowOff>0</xdr:rowOff>
    </xdr:from>
    <xdr:to>
      <xdr:col>1</xdr:col>
      <xdr:colOff>609599</xdr:colOff>
      <xdr:row>513</xdr:row>
      <xdr:rowOff>0</xdr:rowOff>
    </xdr:to>
    <xdr:grpSp>
      <xdr:nvGrpSpPr>
        <xdr:cNvPr id="0" name=""/>
        <xdr:cNvGrpSpPr/>
      </xdr:nvGrpSpPr>
      <xdr:grpSpPr bwMode="auto">
        <a:xfrm>
          <a:off x="375862" y="139889073"/>
          <a:ext cx="533400" cy="0"/>
          <a:chOff x="12753975" y="114466503"/>
          <a:chExt cx="1619250" cy="1358893"/>
        </a:xfrm>
      </xdr:grpSpPr>
      <xdr:pic>
        <xdr:nvPicPr>
          <xdr:cNvPr id="107" name="Picture 22"/>
          <xdr:cNvPicPr>
            <a:picLocks noChangeAspect="1" noChangeArrowheads="1"/>
          </xdr:cNvPicPr>
        </xdr:nvPicPr>
        <xdr:blipFill>
          <a:blip r:embed="rId68"/>
          <a:stretch/>
        </xdr:blipFill>
        <xdr:spPr bwMode="auto">
          <a:xfrm>
            <a:off x="12753975" y="115317393"/>
            <a:ext cx="476249" cy="498367"/>
          </a:xfrm>
          <a:prstGeom prst="rect">
            <a:avLst/>
          </a:prstGeom>
          <a:noFill/>
          <a:ln>
            <a:noFill/>
          </a:ln>
          <a:effectLst/>
        </xdr:spPr>
      </xdr:pic>
      <xdr:pic>
        <xdr:nvPicPr>
          <xdr:cNvPr id="108" name="Рисунок 107"/>
          <xdr:cNvPicPr>
            <a:picLocks noChangeAspect="1"/>
          </xdr:cNvPicPr>
        </xdr:nvPicPr>
        <xdr:blipFill>
          <a:blip r:embed="rId70"/>
          <a:stretch/>
        </xdr:blipFill>
        <xdr:spPr bwMode="auto">
          <a:xfrm>
            <a:off x="13858874" y="115398361"/>
            <a:ext cx="409575" cy="427035"/>
          </a:xfrm>
          <a:prstGeom prst="rect">
            <a:avLst/>
          </a:prstGeom>
        </xdr:spPr>
      </xdr:pic>
      <xdr:pic>
        <xdr:nvPicPr>
          <xdr:cNvPr id="109" name="Рисунок 108"/>
          <xdr:cNvPicPr>
            <a:picLocks noChangeAspect="1"/>
          </xdr:cNvPicPr>
        </xdr:nvPicPr>
        <xdr:blipFill>
          <a:blip r:embed="rId77"/>
          <a:stretch/>
        </xdr:blipFill>
        <xdr:spPr bwMode="auto">
          <a:xfrm>
            <a:off x="13325475" y="115319174"/>
            <a:ext cx="465153" cy="484657"/>
          </a:xfrm>
          <a:prstGeom prst="rect">
            <a:avLst/>
          </a:prstGeom>
        </xdr:spPr>
      </xdr:pic>
      <xdr:pic>
        <xdr:nvPicPr>
          <xdr:cNvPr id="110" name="Рисунок 109"/>
          <xdr:cNvPicPr>
            <a:picLocks noChangeAspect="1"/>
          </xdr:cNvPicPr>
        </xdr:nvPicPr>
        <xdr:blipFill>
          <a:blip r:embed="rId78"/>
          <a:stretch/>
        </xdr:blipFill>
        <xdr:spPr bwMode="auto">
          <a:xfrm>
            <a:off x="12763500" y="114466503"/>
            <a:ext cx="1609724" cy="776013"/>
          </a:xfrm>
          <a:prstGeom prst="rect">
            <a:avLst/>
          </a:prstGeom>
        </xdr:spPr>
      </xdr:pic>
    </xdr:grpSp>
    <xdr:clientData/>
  </xdr:twoCellAnchor>
  <xdr:twoCellAnchor editAs="twoCell">
    <xdr:from>
      <xdr:col>1</xdr:col>
      <xdr:colOff>57149</xdr:colOff>
      <xdr:row>514</xdr:row>
      <xdr:rowOff>0</xdr:rowOff>
    </xdr:from>
    <xdr:to>
      <xdr:col>1</xdr:col>
      <xdr:colOff>609599</xdr:colOff>
      <xdr:row>514</xdr:row>
      <xdr:rowOff>0</xdr:rowOff>
    </xdr:to>
    <xdr:grpSp>
      <xdr:nvGrpSpPr>
        <xdr:cNvPr id="0" name=""/>
        <xdr:cNvGrpSpPr/>
      </xdr:nvGrpSpPr>
      <xdr:grpSpPr bwMode="auto">
        <a:xfrm>
          <a:off x="356812" y="141323174"/>
          <a:ext cx="552450" cy="0"/>
          <a:chOff x="12753975" y="114466503"/>
          <a:chExt cx="1619250" cy="1358893"/>
        </a:xfrm>
      </xdr:grpSpPr>
      <xdr:pic>
        <xdr:nvPicPr>
          <xdr:cNvPr id="112" name="Picture 22"/>
          <xdr:cNvPicPr>
            <a:picLocks noChangeAspect="1" noChangeArrowheads="1"/>
          </xdr:cNvPicPr>
        </xdr:nvPicPr>
        <xdr:blipFill>
          <a:blip r:embed="rId68"/>
          <a:stretch/>
        </xdr:blipFill>
        <xdr:spPr bwMode="auto">
          <a:xfrm>
            <a:off x="12753975" y="115317393"/>
            <a:ext cx="476249" cy="498367"/>
          </a:xfrm>
          <a:prstGeom prst="rect">
            <a:avLst/>
          </a:prstGeom>
          <a:noFill/>
          <a:ln>
            <a:noFill/>
          </a:ln>
          <a:effectLst/>
        </xdr:spPr>
      </xdr:pic>
      <xdr:pic>
        <xdr:nvPicPr>
          <xdr:cNvPr id="113" name="Рисунок 112"/>
          <xdr:cNvPicPr>
            <a:picLocks noChangeAspect="1"/>
          </xdr:cNvPicPr>
        </xdr:nvPicPr>
        <xdr:blipFill>
          <a:blip r:embed="rId70"/>
          <a:stretch/>
        </xdr:blipFill>
        <xdr:spPr bwMode="auto">
          <a:xfrm>
            <a:off x="13858874" y="115398361"/>
            <a:ext cx="409575" cy="427035"/>
          </a:xfrm>
          <a:prstGeom prst="rect">
            <a:avLst/>
          </a:prstGeom>
        </xdr:spPr>
      </xdr:pic>
      <xdr:pic>
        <xdr:nvPicPr>
          <xdr:cNvPr id="114" name="Рисунок 113"/>
          <xdr:cNvPicPr>
            <a:picLocks noChangeAspect="1"/>
          </xdr:cNvPicPr>
        </xdr:nvPicPr>
        <xdr:blipFill>
          <a:blip r:embed="rId77"/>
          <a:stretch/>
        </xdr:blipFill>
        <xdr:spPr bwMode="auto">
          <a:xfrm>
            <a:off x="13325475" y="115319174"/>
            <a:ext cx="465153" cy="484657"/>
          </a:xfrm>
          <a:prstGeom prst="rect">
            <a:avLst/>
          </a:prstGeom>
        </xdr:spPr>
      </xdr:pic>
      <xdr:pic>
        <xdr:nvPicPr>
          <xdr:cNvPr id="115" name="Рисунок 114"/>
          <xdr:cNvPicPr>
            <a:picLocks noChangeAspect="1"/>
          </xdr:cNvPicPr>
        </xdr:nvPicPr>
        <xdr:blipFill>
          <a:blip r:embed="rId78"/>
          <a:stretch/>
        </xdr:blipFill>
        <xdr:spPr bwMode="auto">
          <a:xfrm>
            <a:off x="12763500" y="114466503"/>
            <a:ext cx="1609724" cy="776013"/>
          </a:xfrm>
          <a:prstGeom prst="rect">
            <a:avLst/>
          </a:prstGeom>
        </xdr:spPr>
      </xdr:pic>
    </xdr:grpSp>
    <xdr:clientData/>
  </xdr:twoCellAnchor>
  <xdr:twoCellAnchor editAs="oneCell">
    <xdr:from>
      <xdr:col>1</xdr:col>
      <xdr:colOff>228600</xdr:colOff>
      <xdr:row>411</xdr:row>
      <xdr:rowOff>68533</xdr:rowOff>
    </xdr:from>
    <xdr:to>
      <xdr:col>1</xdr:col>
      <xdr:colOff>609600</xdr:colOff>
      <xdr:row>413</xdr:row>
      <xdr:rowOff>159696</xdr:rowOff>
    </xdr:to>
    <xdr:pic>
      <xdr:nvPicPr>
        <xdr:cNvPr id="118" name="Рисунок 117" descr="Стандартный цилиндр ключ-ключ 30-30, никель.jpg"/>
        <xdr:cNvPicPr>
          <a:picLocks noChangeAspect="1"/>
        </xdr:cNvPicPr>
      </xdr:nvPicPr>
      <xdr:blipFill>
        <a:blip r:embed="rId80"/>
        <a:stretch/>
      </xdr:blipFill>
      <xdr:spPr bwMode="auto">
        <a:xfrm>
          <a:off x="523875" y="110472810"/>
          <a:ext cx="400050" cy="472162"/>
        </a:xfrm>
        <a:prstGeom prst="rect">
          <a:avLst/>
        </a:prstGeom>
      </xdr:spPr>
    </xdr:pic>
    <xdr:clientData/>
  </xdr:twoCellAnchor>
  <xdr:twoCellAnchor editAs="oneCell">
    <xdr:from>
      <xdr:col>1</xdr:col>
      <xdr:colOff>65126</xdr:colOff>
      <xdr:row>416</xdr:row>
      <xdr:rowOff>95080</xdr:rowOff>
    </xdr:from>
    <xdr:to>
      <xdr:col>1</xdr:col>
      <xdr:colOff>790576</xdr:colOff>
      <xdr:row>419</xdr:row>
      <xdr:rowOff>95250</xdr:rowOff>
    </xdr:to>
    <xdr:pic>
      <xdr:nvPicPr>
        <xdr:cNvPr id="119" name="Рисунок 118"/>
        <xdr:cNvPicPr>
          <a:picLocks noChangeAspect="1"/>
        </xdr:cNvPicPr>
      </xdr:nvPicPr>
      <xdr:blipFill>
        <a:blip r:embed="rId81"/>
        <a:srcRect l="15416" t="1" r="14584" b="46249"/>
        <a:stretch/>
      </xdr:blipFill>
      <xdr:spPr bwMode="auto">
        <a:xfrm>
          <a:off x="360401" y="111470905"/>
          <a:ext cx="744500" cy="571670"/>
        </a:xfrm>
        <a:prstGeom prst="rect">
          <a:avLst/>
        </a:prstGeom>
      </xdr:spPr>
    </xdr:pic>
    <xdr:clientData/>
  </xdr:twoCellAnchor>
  <xdr:twoCellAnchor editAs="oneCell">
    <xdr:from>
      <xdr:col>1</xdr:col>
      <xdr:colOff>219076</xdr:colOff>
      <xdr:row>455</xdr:row>
      <xdr:rowOff>32877</xdr:rowOff>
    </xdr:from>
    <xdr:to>
      <xdr:col>1</xdr:col>
      <xdr:colOff>552449</xdr:colOff>
      <xdr:row>458</xdr:row>
      <xdr:rowOff>190499</xdr:rowOff>
    </xdr:to>
    <xdr:pic>
      <xdr:nvPicPr>
        <xdr:cNvPr id="120" name="Рисунок 119"/>
        <xdr:cNvPicPr>
          <a:picLocks noChangeAspect="1"/>
        </xdr:cNvPicPr>
      </xdr:nvPicPr>
      <xdr:blipFill>
        <a:blip r:embed="rId82"/>
        <a:srcRect l="25664" t="0" r="28613" b="0"/>
        <a:stretch/>
      </xdr:blipFill>
      <xdr:spPr bwMode="auto">
        <a:xfrm>
          <a:off x="514351" y="114961527"/>
          <a:ext cx="333374" cy="729122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450</xdr:row>
      <xdr:rowOff>77805</xdr:rowOff>
    </xdr:from>
    <xdr:to>
      <xdr:col>1</xdr:col>
      <xdr:colOff>752475</xdr:colOff>
      <xdr:row>453</xdr:row>
      <xdr:rowOff>47626</xdr:rowOff>
    </xdr:to>
    <xdr:pic>
      <xdr:nvPicPr>
        <xdr:cNvPr id="121" name="Рисунок 120"/>
        <xdr:cNvPicPr>
          <a:picLocks noChangeAspect="1"/>
        </xdr:cNvPicPr>
      </xdr:nvPicPr>
      <xdr:blipFill>
        <a:blip r:embed="rId83"/>
        <a:srcRect l="16193" t="16193" r="7953" b="19885"/>
        <a:stretch/>
      </xdr:blipFill>
      <xdr:spPr bwMode="auto">
        <a:xfrm>
          <a:off x="390525" y="114006330"/>
          <a:ext cx="676275" cy="569895"/>
        </a:xfrm>
        <a:prstGeom prst="rect">
          <a:avLst/>
        </a:prstGeom>
      </xdr:spPr>
    </xdr:pic>
    <xdr:clientData/>
  </xdr:twoCellAnchor>
  <xdr:twoCellAnchor editAs="oneCell">
    <xdr:from>
      <xdr:col>1</xdr:col>
      <xdr:colOff>47626</xdr:colOff>
      <xdr:row>63</xdr:row>
      <xdr:rowOff>204031</xdr:rowOff>
    </xdr:from>
    <xdr:to>
      <xdr:col>1</xdr:col>
      <xdr:colOff>781050</xdr:colOff>
      <xdr:row>65</xdr:row>
      <xdr:rowOff>161924</xdr:rowOff>
    </xdr:to>
    <xdr:pic>
      <xdr:nvPicPr>
        <xdr:cNvPr id="122" name="Рисунок 121"/>
        <xdr:cNvPicPr>
          <a:picLocks noChangeAspect="1"/>
        </xdr:cNvPicPr>
      </xdr:nvPicPr>
      <xdr:blipFill>
        <a:blip r:embed="rId84"/>
        <a:srcRect l="4412" t="27206" r="4227" b="27021"/>
        <a:stretch/>
      </xdr:blipFill>
      <xdr:spPr bwMode="auto">
        <a:xfrm>
          <a:off x="342901" y="22140106"/>
          <a:ext cx="752474" cy="376995"/>
        </a:xfrm>
        <a:prstGeom prst="rect">
          <a:avLst/>
        </a:prstGeom>
      </xdr:spPr>
    </xdr:pic>
    <xdr:clientData/>
  </xdr:twoCellAnchor>
  <xdr:twoCellAnchor editAs="oneCell">
    <xdr:from>
      <xdr:col>1</xdr:col>
      <xdr:colOff>161924</xdr:colOff>
      <xdr:row>68</xdr:row>
      <xdr:rowOff>57148</xdr:rowOff>
    </xdr:from>
    <xdr:to>
      <xdr:col>1</xdr:col>
      <xdr:colOff>647701</xdr:colOff>
      <xdr:row>69</xdr:row>
      <xdr:rowOff>123824</xdr:rowOff>
    </xdr:to>
    <xdr:pic>
      <xdr:nvPicPr>
        <xdr:cNvPr id="123" name="Рисунок 122"/>
        <xdr:cNvPicPr>
          <a:picLocks noChangeAspect="1"/>
        </xdr:cNvPicPr>
      </xdr:nvPicPr>
      <xdr:blipFill>
        <a:blip r:embed="rId85"/>
        <a:srcRect l="51145" t="28395" r="5465" b="28218"/>
        <a:stretch/>
      </xdr:blipFill>
      <xdr:spPr bwMode="auto">
        <a:xfrm>
          <a:off x="457200" y="23269573"/>
          <a:ext cx="504826" cy="504825"/>
        </a:xfrm>
        <a:prstGeom prst="rect">
          <a:avLst/>
        </a:prstGeom>
      </xdr:spPr>
    </xdr:pic>
    <xdr:clientData/>
  </xdr:twoCellAnchor>
  <xdr:twoCellAnchor editAs="oneCell">
    <xdr:from>
      <xdr:col>1</xdr:col>
      <xdr:colOff>30121</xdr:colOff>
      <xdr:row>42</xdr:row>
      <xdr:rowOff>197826</xdr:rowOff>
    </xdr:from>
    <xdr:to>
      <xdr:col>1</xdr:col>
      <xdr:colOff>816609</xdr:colOff>
      <xdr:row>43</xdr:row>
      <xdr:rowOff>169332</xdr:rowOff>
    </xdr:to>
    <xdr:pic>
      <xdr:nvPicPr>
        <xdr:cNvPr id="124" name="Рисунок 123" descr="Ice матовый хром.jpg"/>
        <xdr:cNvPicPr>
          <a:picLocks noChangeAspect="1"/>
        </xdr:cNvPicPr>
      </xdr:nvPicPr>
      <xdr:blipFill>
        <a:blip r:embed="rId86"/>
        <a:srcRect l="0" t="0" r="0" b="58464"/>
        <a:stretch/>
      </xdr:blipFill>
      <xdr:spPr bwMode="auto">
        <a:xfrm>
          <a:off x="325397" y="15352101"/>
          <a:ext cx="805537" cy="390608"/>
        </a:xfrm>
        <a:prstGeom prst="rect">
          <a:avLst/>
        </a:prstGeom>
      </xdr:spPr>
    </xdr:pic>
    <xdr:clientData/>
  </xdr:twoCellAnchor>
  <xdr:twoCellAnchor editAs="oneCell">
    <xdr:from>
      <xdr:col>1</xdr:col>
      <xdr:colOff>94926</xdr:colOff>
      <xdr:row>50</xdr:row>
      <xdr:rowOff>423172</xdr:rowOff>
    </xdr:from>
    <xdr:to>
      <xdr:col>1</xdr:col>
      <xdr:colOff>795867</xdr:colOff>
      <xdr:row>52</xdr:row>
      <xdr:rowOff>264583</xdr:rowOff>
    </xdr:to>
    <xdr:pic>
      <xdr:nvPicPr>
        <xdr:cNvPr id="125" name="Рисунок 124" descr="Накладка под евроцилиндр 211BIC cylinder, матовый хром.jpg"/>
        <xdr:cNvPicPr>
          <a:picLocks noChangeAspect="1"/>
        </xdr:cNvPicPr>
      </xdr:nvPicPr>
      <xdr:blipFill>
        <a:blip r:embed="rId87"/>
        <a:srcRect l="17442" t="0" r="19640" b="42689"/>
        <a:stretch/>
      </xdr:blipFill>
      <xdr:spPr bwMode="auto">
        <a:xfrm>
          <a:off x="390201" y="18758797"/>
          <a:ext cx="719990" cy="698662"/>
        </a:xfrm>
        <a:prstGeom prst="rect">
          <a:avLst/>
        </a:prstGeom>
      </xdr:spPr>
    </xdr:pic>
    <xdr:clientData/>
  </xdr:twoCellAnchor>
  <xdr:twoCellAnchor editAs="oneCell">
    <xdr:from>
      <xdr:col>1</xdr:col>
      <xdr:colOff>25236</xdr:colOff>
      <xdr:row>46</xdr:row>
      <xdr:rowOff>386740</xdr:rowOff>
    </xdr:from>
    <xdr:to>
      <xdr:col>1</xdr:col>
      <xdr:colOff>810841</xdr:colOff>
      <xdr:row>48</xdr:row>
      <xdr:rowOff>112924</xdr:rowOff>
    </xdr:to>
    <xdr:pic>
      <xdr:nvPicPr>
        <xdr:cNvPr id="126" name="Рисунок 125" descr="Фиксатор 211BIC WC матовый хром.jpg"/>
        <xdr:cNvPicPr>
          <a:picLocks noChangeAspect="1"/>
        </xdr:cNvPicPr>
      </xdr:nvPicPr>
      <xdr:blipFill>
        <a:blip r:embed="rId88"/>
        <a:srcRect l="14033" t="0" r="14328" b="46721"/>
        <a:stretch/>
      </xdr:blipFill>
      <xdr:spPr bwMode="auto">
        <a:xfrm>
          <a:off x="320512" y="17007866"/>
          <a:ext cx="804654" cy="583432"/>
        </a:xfrm>
        <a:prstGeom prst="rect">
          <a:avLst/>
        </a:prstGeom>
      </xdr:spPr>
    </xdr:pic>
    <xdr:clientData/>
  </xdr:twoCellAnchor>
  <xdr:twoCellAnchor editAs="oneCell">
    <xdr:from>
      <xdr:col>6</xdr:col>
      <xdr:colOff>1781175</xdr:colOff>
      <xdr:row>319</xdr:row>
      <xdr:rowOff>0</xdr:rowOff>
    </xdr:from>
    <xdr:to>
      <xdr:col>7</xdr:col>
      <xdr:colOff>3852</xdr:colOff>
      <xdr:row>320</xdr:row>
      <xdr:rowOff>180975</xdr:rowOff>
    </xdr:to>
    <xdr:pic>
      <xdr:nvPicPr>
        <xdr:cNvPr id="127" name="Picture 1757"/>
        <xdr:cNvPicPr>
          <a:picLocks noChangeAspect="1" noChangeArrowheads="1"/>
        </xdr:cNvPicPr>
      </xdr:nvPicPr>
      <xdr:blipFill>
        <a:blip r:embed="rId89"/>
        <a:stretch/>
      </xdr:blipFill>
      <xdr:spPr bwMode="auto">
        <a:xfrm>
          <a:off x="8667750" y="87791925"/>
          <a:ext cx="9525" cy="428625"/>
        </a:xfrm>
        <a:prstGeom prst="rect">
          <a:avLst/>
        </a:prstGeom>
        <a:noFill/>
        <a:ln>
          <a:noFill/>
        </a:ln>
      </xdr:spPr>
    </xdr:pic>
    <xdr:clientData/>
  </xdr:twoCellAnchor>
  <xdr:twoCellAnchor editAs="twoCell">
    <xdr:from>
      <xdr:col>1</xdr:col>
      <xdr:colOff>7144</xdr:colOff>
      <xdr:row>20</xdr:row>
      <xdr:rowOff>111918</xdr:rowOff>
    </xdr:from>
    <xdr:to>
      <xdr:col>1</xdr:col>
      <xdr:colOff>811514</xdr:colOff>
      <xdr:row>21</xdr:row>
      <xdr:rowOff>7143</xdr:rowOff>
    </xdr:to>
    <xdr:pic>
      <xdr:nvPicPr>
        <xdr:cNvPr id="128" name="Рисунок 2"/>
        <xdr:cNvPicPr>
          <a:picLocks noChangeAspect="1"/>
        </xdr:cNvPicPr>
      </xdr:nvPicPr>
      <xdr:blipFill>
        <a:blip r:embed="rId90"/>
        <a:stretch/>
      </xdr:blipFill>
      <xdr:spPr bwMode="auto">
        <a:xfrm>
          <a:off x="304800" y="9113044"/>
          <a:ext cx="804370" cy="300037"/>
        </a:xfrm>
        <a:prstGeom prst="rect">
          <a:avLst/>
        </a:prstGeom>
        <a:noFill/>
        <a:ln>
          <a:noFill/>
        </a:ln>
      </xdr:spPr>
    </xdr:pic>
    <xdr:clientData/>
  </xdr:twoCellAnchor>
  <xdr:twoCellAnchor editAs="twoCell">
    <xdr:from>
      <xdr:col>1</xdr:col>
      <xdr:colOff>83127</xdr:colOff>
      <xdr:row>26</xdr:row>
      <xdr:rowOff>126856</xdr:rowOff>
    </xdr:from>
    <xdr:to>
      <xdr:col>1</xdr:col>
      <xdr:colOff>752475</xdr:colOff>
      <xdr:row>28</xdr:row>
      <xdr:rowOff>144015</xdr:rowOff>
    </xdr:to>
    <xdr:pic>
      <xdr:nvPicPr>
        <xdr:cNvPr id="129" name="Рисунок 364"/>
        <xdr:cNvPicPr>
          <a:picLocks noChangeAspect="1"/>
        </xdr:cNvPicPr>
      </xdr:nvPicPr>
      <xdr:blipFill>
        <a:blip r:embed="rId91"/>
        <a:srcRect l="15477" t="19643" r="17262" b="21429"/>
        <a:stretch/>
      </xdr:blipFill>
      <xdr:spPr bwMode="auto">
        <a:xfrm>
          <a:off x="378402" y="10671031"/>
          <a:ext cx="669348" cy="512460"/>
        </a:xfrm>
        <a:prstGeom prst="rect">
          <a:avLst/>
        </a:prstGeom>
        <a:noFill/>
        <a:ln>
          <a:noFill/>
        </a:ln>
      </xdr:spPr>
    </xdr:pic>
    <xdr:clientData/>
  </xdr:twoCellAnchor>
  <xdr:twoCellAnchor editAs="twoCell">
    <xdr:from>
      <xdr:col>1</xdr:col>
      <xdr:colOff>152401</xdr:colOff>
      <xdr:row>29</xdr:row>
      <xdr:rowOff>152428</xdr:rowOff>
    </xdr:from>
    <xdr:to>
      <xdr:col>1</xdr:col>
      <xdr:colOff>657225</xdr:colOff>
      <xdr:row>31</xdr:row>
      <xdr:rowOff>166687</xdr:rowOff>
    </xdr:to>
    <xdr:pic>
      <xdr:nvPicPr>
        <xdr:cNvPr id="130" name="Рисунок 365"/>
        <xdr:cNvPicPr>
          <a:picLocks noChangeAspect="1"/>
        </xdr:cNvPicPr>
      </xdr:nvPicPr>
      <xdr:blipFill>
        <a:blip r:embed="rId92"/>
        <a:srcRect l="17514" t="14125" r="18079" b="15819"/>
        <a:stretch/>
      </xdr:blipFill>
      <xdr:spPr bwMode="auto">
        <a:xfrm>
          <a:off x="447676" y="11439553"/>
          <a:ext cx="504824" cy="509559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</xdr:col>
      <xdr:colOff>152400</xdr:colOff>
      <xdr:row>160</xdr:row>
      <xdr:rowOff>110466</xdr:rowOff>
    </xdr:from>
    <xdr:to>
      <xdr:col>1</xdr:col>
      <xdr:colOff>619125</xdr:colOff>
      <xdr:row>162</xdr:row>
      <xdr:rowOff>216225</xdr:rowOff>
    </xdr:to>
    <xdr:pic>
      <xdr:nvPicPr>
        <xdr:cNvPr id="131" name="Рисунок 130"/>
        <xdr:cNvPicPr>
          <a:picLocks noChangeAspect="1" noChangeArrowheads="1"/>
        </xdr:cNvPicPr>
      </xdr:nvPicPr>
      <xdr:blipFill>
        <a:blip r:embed="rId93"/>
        <a:stretch/>
      </xdr:blipFill>
      <xdr:spPr bwMode="auto">
        <a:xfrm>
          <a:off x="447675" y="47049666"/>
          <a:ext cx="485775" cy="524860"/>
        </a:xfrm>
        <a:prstGeom prst="rect">
          <a:avLst/>
        </a:prstGeom>
        <a:noFill/>
      </xdr:spPr>
    </xdr:pic>
    <xdr:clientData/>
  </xdr:twoCellAnchor>
  <xdr:oneCellAnchor>
    <xdr:from>
      <xdr:col>1</xdr:col>
      <xdr:colOff>28574</xdr:colOff>
      <xdr:row>149</xdr:row>
      <xdr:rowOff>61765</xdr:rowOff>
    </xdr:from>
    <xdr:ext cx="819151" cy="366859"/>
    <xdr:pic>
      <xdr:nvPicPr>
        <xdr:cNvPr id="132" name="Рисунок 131"/>
        <xdr:cNvPicPr>
          <a:picLocks noChangeAspect="1"/>
        </xdr:cNvPicPr>
      </xdr:nvPicPr>
      <xdr:blipFill>
        <a:blip r:embed="rId94"/>
        <a:srcRect l="7640" t="16757" r="9337" b="24995"/>
        <a:stretch/>
      </xdr:blipFill>
      <xdr:spPr bwMode="auto">
        <a:xfrm>
          <a:off x="323849" y="44505415"/>
          <a:ext cx="819151" cy="366859"/>
        </a:xfrm>
        <a:prstGeom prst="rect">
          <a:avLst/>
        </a:prstGeom>
      </xdr:spPr>
    </xdr:pic>
    <xdr:clientData/>
  </xdr:oneCellAnchor>
  <xdr:oneCellAnchor>
    <xdr:from>
      <xdr:col>6</xdr:col>
      <xdr:colOff>1781175</xdr:colOff>
      <xdr:row>333</xdr:row>
      <xdr:rowOff>0</xdr:rowOff>
    </xdr:from>
    <xdr:ext cx="9525" cy="428625"/>
    <xdr:pic>
      <xdr:nvPicPr>
        <xdr:cNvPr id="133" name="Picture 1757"/>
        <xdr:cNvPicPr>
          <a:picLocks noChangeAspect="1" noChangeArrowheads="1"/>
        </xdr:cNvPicPr>
      </xdr:nvPicPr>
      <xdr:blipFill>
        <a:blip r:embed="rId89"/>
        <a:stretch/>
      </xdr:blipFill>
      <xdr:spPr bwMode="auto">
        <a:xfrm>
          <a:off x="8667750" y="89487375"/>
          <a:ext cx="9525" cy="428625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6</xdr:col>
      <xdr:colOff>1781175</xdr:colOff>
      <xdr:row>352</xdr:row>
      <xdr:rowOff>0</xdr:rowOff>
    </xdr:from>
    <xdr:ext cx="9525" cy="428625"/>
    <xdr:pic>
      <xdr:nvPicPr>
        <xdr:cNvPr id="135" name="Picture 1757"/>
        <xdr:cNvPicPr>
          <a:picLocks noChangeAspect="1" noChangeArrowheads="1"/>
        </xdr:cNvPicPr>
      </xdr:nvPicPr>
      <xdr:blipFill>
        <a:blip r:embed="rId89"/>
        <a:stretch/>
      </xdr:blipFill>
      <xdr:spPr bwMode="auto">
        <a:xfrm>
          <a:off x="8667750" y="93373575"/>
          <a:ext cx="9525" cy="428625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6</xdr:col>
      <xdr:colOff>1781175</xdr:colOff>
      <xdr:row>370</xdr:row>
      <xdr:rowOff>0</xdr:rowOff>
    </xdr:from>
    <xdr:ext cx="9525" cy="428625"/>
    <xdr:pic>
      <xdr:nvPicPr>
        <xdr:cNvPr id="137" name="Picture 1757"/>
        <xdr:cNvPicPr>
          <a:picLocks noChangeAspect="1" noChangeArrowheads="1"/>
        </xdr:cNvPicPr>
      </xdr:nvPicPr>
      <xdr:blipFill>
        <a:blip r:embed="rId89"/>
        <a:stretch/>
      </xdr:blipFill>
      <xdr:spPr bwMode="auto">
        <a:xfrm>
          <a:off x="8667750" y="96183450"/>
          <a:ext cx="9525" cy="428625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6</xdr:col>
      <xdr:colOff>1781175</xdr:colOff>
      <xdr:row>388</xdr:row>
      <xdr:rowOff>0</xdr:rowOff>
    </xdr:from>
    <xdr:ext cx="9525" cy="428625"/>
    <xdr:pic>
      <xdr:nvPicPr>
        <xdr:cNvPr id="139" name="Picture 1757"/>
        <xdr:cNvPicPr>
          <a:picLocks noChangeAspect="1" noChangeArrowheads="1"/>
        </xdr:cNvPicPr>
      </xdr:nvPicPr>
      <xdr:blipFill>
        <a:blip r:embed="rId89"/>
        <a:stretch/>
      </xdr:blipFill>
      <xdr:spPr bwMode="auto">
        <a:xfrm>
          <a:off x="8667750" y="99336225"/>
          <a:ext cx="9525" cy="428625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1</xdr:col>
      <xdr:colOff>19050</xdr:colOff>
      <xdr:row>22</xdr:row>
      <xdr:rowOff>122812</xdr:rowOff>
    </xdr:from>
    <xdr:ext cx="792816" cy="286763"/>
    <xdr:pic>
      <xdr:nvPicPr>
        <xdr:cNvPr id="141" name="Рисунок 6"/>
        <xdr:cNvPicPr>
          <a:picLocks noChangeAspect="1"/>
        </xdr:cNvPicPr>
      </xdr:nvPicPr>
      <xdr:blipFill>
        <a:blip r:embed="rId95"/>
        <a:stretch/>
      </xdr:blipFill>
      <xdr:spPr bwMode="auto">
        <a:xfrm>
          <a:off x="314325" y="9628762"/>
          <a:ext cx="792816" cy="286763"/>
        </a:xfrm>
        <a:prstGeom prst="rect">
          <a:avLst/>
        </a:prstGeom>
        <a:noFill/>
        <a:ln>
          <a:noFill/>
        </a:ln>
      </xdr:spPr>
    </xdr:pic>
    <xdr:clientData/>
  </xdr:oneCellAnchor>
  <xdr:twoCellAnchor editAs="oneCell">
    <xdr:from>
      <xdr:col>1</xdr:col>
      <xdr:colOff>127000</xdr:colOff>
      <xdr:row>273</xdr:row>
      <xdr:rowOff>84666</xdr:rowOff>
    </xdr:from>
    <xdr:to>
      <xdr:col>1</xdr:col>
      <xdr:colOff>688975</xdr:colOff>
      <xdr:row>275</xdr:row>
      <xdr:rowOff>255587</xdr:rowOff>
    </xdr:to>
    <xdr:pic>
      <xdr:nvPicPr>
        <xdr:cNvPr id="142" name="Рисунок 5"/>
        <xdr:cNvPicPr>
          <a:picLocks noChangeAspect="1" noChangeArrowheads="1"/>
        </xdr:cNvPicPr>
      </xdr:nvPicPr>
      <xdr:blipFill>
        <a:blip r:embed="rId96"/>
        <a:stretch/>
      </xdr:blipFill>
      <xdr:spPr bwMode="auto">
        <a:xfrm>
          <a:off x="422275" y="78227767"/>
          <a:ext cx="581025" cy="761472"/>
        </a:xfrm>
        <a:prstGeom prst="rect">
          <a:avLst/>
        </a:prstGeom>
        <a:noFill/>
        <a:ln>
          <a:noFill/>
        </a:ln>
      </xdr:spPr>
    </xdr:pic>
    <xdr:clientData/>
  </xdr:twoCellAnchor>
  <xdr:oneCellAnchor>
    <xdr:from>
      <xdr:col>1</xdr:col>
      <xdr:colOff>67407</xdr:colOff>
      <xdr:row>215</xdr:row>
      <xdr:rowOff>33706</xdr:rowOff>
    </xdr:from>
    <xdr:ext cx="742217" cy="273840"/>
    <xdr:pic>
      <xdr:nvPicPr>
        <xdr:cNvPr id="143" name="Рисунок 142" descr="DENA матовый хром.jpg"/>
        <xdr:cNvPicPr>
          <a:picLocks noChangeAspect="1"/>
        </xdr:cNvPicPr>
      </xdr:nvPicPr>
      <xdr:blipFill>
        <a:blip r:embed="rId97"/>
        <a:stretch/>
      </xdr:blipFill>
      <xdr:spPr bwMode="auto">
        <a:xfrm>
          <a:off x="362683" y="59393506"/>
          <a:ext cx="742217" cy="273840"/>
        </a:xfrm>
        <a:prstGeom prst="rect">
          <a:avLst/>
        </a:prstGeom>
      </xdr:spPr>
    </xdr:pic>
    <xdr:clientData/>
  </xdr:oneCellAnchor>
  <xdr:twoCellAnchor editAs="oneCell">
    <xdr:from>
      <xdr:col>1</xdr:col>
      <xdr:colOff>34018</xdr:colOff>
      <xdr:row>532</xdr:row>
      <xdr:rowOff>28575</xdr:rowOff>
    </xdr:from>
    <xdr:to>
      <xdr:col>1</xdr:col>
      <xdr:colOff>757559</xdr:colOff>
      <xdr:row>534</xdr:row>
      <xdr:rowOff>171450</xdr:rowOff>
    </xdr:to>
    <xdr:pic>
      <xdr:nvPicPr>
        <xdr:cNvPr id="144" name="Рисунок 143"/>
        <xdr:cNvPicPr>
          <a:picLocks noChangeAspect="1"/>
        </xdr:cNvPicPr>
      </xdr:nvPicPr>
      <xdr:blipFill>
        <a:blip r:embed="rId98"/>
        <a:srcRect l="28283" t="12121" r="29293" b="18182"/>
        <a:stretch/>
      </xdr:blipFill>
      <xdr:spPr bwMode="auto">
        <a:xfrm>
          <a:off x="329293" y="144846675"/>
          <a:ext cx="723541" cy="523875"/>
        </a:xfrm>
        <a:prstGeom prst="rect">
          <a:avLst/>
        </a:prstGeom>
      </xdr:spPr>
    </xdr:pic>
    <xdr:clientData/>
  </xdr:twoCellAnchor>
  <xdr:twoCellAnchor editAs="oneCell">
    <xdr:from>
      <xdr:col>1</xdr:col>
      <xdr:colOff>160564</xdr:colOff>
      <xdr:row>537</xdr:row>
      <xdr:rowOff>55787</xdr:rowOff>
    </xdr:from>
    <xdr:to>
      <xdr:col>1</xdr:col>
      <xdr:colOff>723900</xdr:colOff>
      <xdr:row>539</xdr:row>
      <xdr:rowOff>180809</xdr:rowOff>
    </xdr:to>
    <xdr:pic>
      <xdr:nvPicPr>
        <xdr:cNvPr id="145" name="Рисунок 144"/>
        <xdr:cNvPicPr>
          <a:picLocks noChangeAspect="1"/>
        </xdr:cNvPicPr>
      </xdr:nvPicPr>
      <xdr:blipFill>
        <a:blip r:embed="rId99"/>
        <a:stretch/>
      </xdr:blipFill>
      <xdr:spPr bwMode="auto">
        <a:xfrm>
          <a:off x="455839" y="145826389"/>
          <a:ext cx="563336" cy="506020"/>
        </a:xfrm>
        <a:prstGeom prst="rect">
          <a:avLst/>
        </a:prstGeom>
      </xdr:spPr>
    </xdr:pic>
    <xdr:clientData/>
  </xdr:twoCellAnchor>
  <xdr:twoCellAnchor editAs="oneCell">
    <xdr:from>
      <xdr:col>1</xdr:col>
      <xdr:colOff>42335</xdr:colOff>
      <xdr:row>277</xdr:row>
      <xdr:rowOff>52916</xdr:rowOff>
    </xdr:from>
    <xdr:to>
      <xdr:col>1</xdr:col>
      <xdr:colOff>769939</xdr:colOff>
      <xdr:row>278</xdr:row>
      <xdr:rowOff>143933</xdr:rowOff>
    </xdr:to>
    <xdr:pic>
      <xdr:nvPicPr>
        <xdr:cNvPr id="146" name="Рисунок 145"/>
        <xdr:cNvPicPr>
          <a:picLocks noChangeAspect="1"/>
        </xdr:cNvPicPr>
      </xdr:nvPicPr>
      <xdr:blipFill>
        <a:blip r:embed="rId100"/>
        <a:stretch/>
      </xdr:blipFill>
      <xdr:spPr bwMode="auto">
        <a:xfrm>
          <a:off x="337610" y="81367841"/>
          <a:ext cx="727604" cy="472017"/>
        </a:xfrm>
        <a:prstGeom prst="rect">
          <a:avLst/>
        </a:prstGeom>
      </xdr:spPr>
    </xdr:pic>
    <xdr:clientData/>
  </xdr:twoCellAnchor>
  <xdr:twoCellAnchor editAs="twoCell">
    <xdr:from>
      <xdr:col>1</xdr:col>
      <xdr:colOff>31751</xdr:colOff>
      <xdr:row>423</xdr:row>
      <xdr:rowOff>21166</xdr:rowOff>
    </xdr:from>
    <xdr:to>
      <xdr:col>1</xdr:col>
      <xdr:colOff>807733</xdr:colOff>
      <xdr:row>425</xdr:row>
      <xdr:rowOff>40527</xdr:rowOff>
    </xdr:to>
    <xdr:pic>
      <xdr:nvPicPr>
        <xdr:cNvPr id="147" name="Рисунок 3"/>
        <xdr:cNvPicPr>
          <a:picLocks noChangeAspect="1"/>
        </xdr:cNvPicPr>
      </xdr:nvPicPr>
      <xdr:blipFill>
        <a:blip r:embed="rId101"/>
        <a:stretch/>
      </xdr:blipFill>
      <xdr:spPr bwMode="auto">
        <a:xfrm>
          <a:off x="327026" y="103834141"/>
          <a:ext cx="775982" cy="400360"/>
        </a:xfrm>
        <a:prstGeom prst="rect">
          <a:avLst/>
        </a:prstGeom>
        <a:noFill/>
        <a:ln>
          <a:noFill/>
        </a:ln>
      </xdr:spPr>
    </xdr:pic>
    <xdr:clientData/>
  </xdr:twoCellAnchor>
  <xdr:twoCellAnchor editAs="twoCell">
    <xdr:from>
      <xdr:col>1</xdr:col>
      <xdr:colOff>0</xdr:colOff>
      <xdr:row>427</xdr:row>
      <xdr:rowOff>31751</xdr:rowOff>
    </xdr:from>
    <xdr:to>
      <xdr:col>1</xdr:col>
      <xdr:colOff>783167</xdr:colOff>
      <xdr:row>430</xdr:row>
      <xdr:rowOff>61011</xdr:rowOff>
    </xdr:to>
    <xdr:pic>
      <xdr:nvPicPr>
        <xdr:cNvPr id="148" name="Рисунок 147"/>
        <xdr:cNvPicPr/>
      </xdr:nvPicPr>
      <xdr:blipFill>
        <a:blip r:embed="rId102"/>
        <a:stretch/>
      </xdr:blipFill>
      <xdr:spPr bwMode="auto">
        <a:xfrm>
          <a:off x="295274" y="104616251"/>
          <a:ext cx="783167" cy="60076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</xdr:col>
      <xdr:colOff>95251</xdr:colOff>
      <xdr:row>433</xdr:row>
      <xdr:rowOff>182522</xdr:rowOff>
    </xdr:from>
    <xdr:to>
      <xdr:col>1</xdr:col>
      <xdr:colOff>740835</xdr:colOff>
      <xdr:row>436</xdr:row>
      <xdr:rowOff>24041</xdr:rowOff>
    </xdr:to>
    <xdr:pic>
      <xdr:nvPicPr>
        <xdr:cNvPr id="149" name="Рисунок 148"/>
        <xdr:cNvPicPr>
          <a:picLocks noChangeAspect="1"/>
        </xdr:cNvPicPr>
      </xdr:nvPicPr>
      <xdr:blipFill>
        <a:blip r:embed="rId103"/>
        <a:stretch/>
      </xdr:blipFill>
      <xdr:spPr bwMode="auto">
        <a:xfrm>
          <a:off x="390526" y="105929072"/>
          <a:ext cx="645584" cy="413020"/>
        </a:xfrm>
        <a:prstGeom prst="rect">
          <a:avLst/>
        </a:prstGeom>
      </xdr:spPr>
    </xdr:pic>
    <xdr:clientData/>
  </xdr:twoCellAnchor>
  <xdr:twoCellAnchor editAs="oneCell">
    <xdr:from>
      <xdr:col>1</xdr:col>
      <xdr:colOff>42334</xdr:colOff>
      <xdr:row>438</xdr:row>
      <xdr:rowOff>179917</xdr:rowOff>
    </xdr:from>
    <xdr:to>
      <xdr:col>1</xdr:col>
      <xdr:colOff>835104</xdr:colOff>
      <xdr:row>441</xdr:row>
      <xdr:rowOff>48383</xdr:rowOff>
    </xdr:to>
    <xdr:pic>
      <xdr:nvPicPr>
        <xdr:cNvPr id="150" name="Рисунок 149"/>
        <xdr:cNvPicPr>
          <a:picLocks noChangeAspect="1"/>
        </xdr:cNvPicPr>
      </xdr:nvPicPr>
      <xdr:blipFill>
        <a:blip r:embed="rId104"/>
        <a:stretch/>
      </xdr:blipFill>
      <xdr:spPr bwMode="auto">
        <a:xfrm>
          <a:off x="337609" y="106888492"/>
          <a:ext cx="792770" cy="439965"/>
        </a:xfrm>
        <a:prstGeom prst="rect">
          <a:avLst/>
        </a:prstGeom>
      </xdr:spPr>
    </xdr:pic>
    <xdr:clientData/>
  </xdr:twoCellAnchor>
  <xdr:twoCellAnchor editAs="oneCell">
    <xdr:from>
      <xdr:col>1</xdr:col>
      <xdr:colOff>42810</xdr:colOff>
      <xdr:row>540</xdr:row>
      <xdr:rowOff>45337</xdr:rowOff>
    </xdr:from>
    <xdr:to>
      <xdr:col>1</xdr:col>
      <xdr:colOff>759860</xdr:colOff>
      <xdr:row>542</xdr:row>
      <xdr:rowOff>171237</xdr:rowOff>
    </xdr:to>
    <xdr:pic>
      <xdr:nvPicPr>
        <xdr:cNvPr id="79" name="Рисунок 2"/>
        <xdr:cNvPicPr>
          <a:picLocks noChangeAspect="1"/>
        </xdr:cNvPicPr>
      </xdr:nvPicPr>
      <xdr:blipFill>
        <a:blip r:embed="rId105"/>
        <a:stretch/>
      </xdr:blipFill>
      <xdr:spPr bwMode="auto">
        <a:xfrm>
          <a:off x="342473" y="150219270"/>
          <a:ext cx="717050" cy="511180"/>
        </a:xfrm>
        <a:prstGeom prst="rect">
          <a:avLst/>
        </a:prstGeom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m="http://schemas.openxmlformats.org/officeDocument/2006/math" xmlns:w="http://schemas.openxmlformats.org/wordprocessingml/2006/main">
  <xdr:twoCellAnchor editAs="oneCell">
    <xdr:from>
      <xdr:col>1</xdr:col>
      <xdr:colOff>65944</xdr:colOff>
      <xdr:row>102</xdr:row>
      <xdr:rowOff>117231</xdr:rowOff>
    </xdr:from>
    <xdr:to>
      <xdr:col>1</xdr:col>
      <xdr:colOff>1028004</xdr:colOff>
      <xdr:row>102</xdr:row>
      <xdr:rowOff>476250</xdr:rowOff>
    </xdr:to>
    <xdr:pic>
      <xdr:nvPicPr>
        <xdr:cNvPr id="2" name="Рисунок 1" descr="ELLE матовый хром.jpg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319944" y="21823648"/>
          <a:ext cx="962060" cy="359019"/>
        </a:xfrm>
        <a:prstGeom prst="rect">
          <a:avLst/>
        </a:prstGeom>
      </xdr:spPr>
    </xdr:pic>
    <xdr:clientData/>
  </xdr:twoCellAnchor>
  <xdr:twoCellAnchor editAs="oneCell">
    <xdr:from>
      <xdr:col>1</xdr:col>
      <xdr:colOff>62077</xdr:colOff>
      <xdr:row>106</xdr:row>
      <xdr:rowOff>74083</xdr:rowOff>
    </xdr:from>
    <xdr:to>
      <xdr:col>1</xdr:col>
      <xdr:colOff>952500</xdr:colOff>
      <xdr:row>108</xdr:row>
      <xdr:rowOff>108808</xdr:rowOff>
    </xdr:to>
    <xdr:pic>
      <xdr:nvPicPr>
        <xdr:cNvPr id="3" name="Рисунок 2" descr="FLAKE, матовый хром.jpg"/>
        <xdr:cNvPicPr>
          <a:picLocks noChangeAspect="1"/>
        </xdr:cNvPicPr>
      </xdr:nvPicPr>
      <xdr:blipFill>
        <a:blip r:embed="rId2"/>
        <a:stretch/>
      </xdr:blipFill>
      <xdr:spPr bwMode="auto">
        <a:xfrm>
          <a:off x="316077" y="22542500"/>
          <a:ext cx="890423" cy="415725"/>
        </a:xfrm>
        <a:prstGeom prst="rect">
          <a:avLst/>
        </a:prstGeom>
      </xdr:spPr>
    </xdr:pic>
    <xdr:clientData/>
  </xdr:twoCellAnchor>
  <xdr:twoCellAnchor editAs="oneCell">
    <xdr:from>
      <xdr:col>1</xdr:col>
      <xdr:colOff>51289</xdr:colOff>
      <xdr:row>169</xdr:row>
      <xdr:rowOff>102578</xdr:rowOff>
    </xdr:from>
    <xdr:to>
      <xdr:col>1</xdr:col>
      <xdr:colOff>823011</xdr:colOff>
      <xdr:row>170</xdr:row>
      <xdr:rowOff>232834</xdr:rowOff>
    </xdr:to>
    <xdr:pic>
      <xdr:nvPicPr>
        <xdr:cNvPr id="4" name="Рисунок 3" descr="Ice матовый хром.jpg"/>
        <xdr:cNvPicPr>
          <a:picLocks noChangeAspect="1"/>
        </xdr:cNvPicPr>
      </xdr:nvPicPr>
      <xdr:blipFill>
        <a:blip r:embed="rId3"/>
        <a:srcRect l="0" t="0" r="0" b="58464"/>
        <a:stretch/>
      </xdr:blipFill>
      <xdr:spPr bwMode="auto">
        <a:xfrm>
          <a:off x="305289" y="25439078"/>
          <a:ext cx="771722" cy="320756"/>
        </a:xfrm>
        <a:prstGeom prst="rect">
          <a:avLst/>
        </a:prstGeom>
      </xdr:spPr>
    </xdr:pic>
    <xdr:clientData/>
  </xdr:twoCellAnchor>
  <xdr:twoCellAnchor editAs="oneCell">
    <xdr:from>
      <xdr:col>1</xdr:col>
      <xdr:colOff>54543</xdr:colOff>
      <xdr:row>206</xdr:row>
      <xdr:rowOff>84665</xdr:rowOff>
    </xdr:from>
    <xdr:to>
      <xdr:col>1</xdr:col>
      <xdr:colOff>1017499</xdr:colOff>
      <xdr:row>208</xdr:row>
      <xdr:rowOff>81642</xdr:rowOff>
    </xdr:to>
    <xdr:pic>
      <xdr:nvPicPr>
        <xdr:cNvPr id="5" name="Рисунок 4" descr="Corsa, матовый хром.jpg"/>
        <xdr:cNvPicPr>
          <a:picLocks noChangeAspect="1"/>
        </xdr:cNvPicPr>
      </xdr:nvPicPr>
      <xdr:blipFill>
        <a:blip r:embed="rId4"/>
        <a:stretch/>
      </xdr:blipFill>
      <xdr:spPr bwMode="auto">
        <a:xfrm>
          <a:off x="408329" y="53982558"/>
          <a:ext cx="962956" cy="377977"/>
        </a:xfrm>
        <a:prstGeom prst="rect">
          <a:avLst/>
        </a:prstGeom>
      </xdr:spPr>
    </xdr:pic>
    <xdr:clientData/>
  </xdr:twoCellAnchor>
  <xdr:twoCellAnchor editAs="oneCell">
    <xdr:from>
      <xdr:col>1</xdr:col>
      <xdr:colOff>182358</xdr:colOff>
      <xdr:row>218</xdr:row>
      <xdr:rowOff>200475</xdr:rowOff>
    </xdr:from>
    <xdr:to>
      <xdr:col>1</xdr:col>
      <xdr:colOff>989693</xdr:colOff>
      <xdr:row>220</xdr:row>
      <xdr:rowOff>95250</xdr:rowOff>
    </xdr:to>
    <xdr:pic>
      <xdr:nvPicPr>
        <xdr:cNvPr id="6" name="Рисунок 5" descr="Накладка под евроцилиндр 242 cylinder, матовый хром.jpg"/>
        <xdr:cNvPicPr>
          <a:picLocks noChangeAspect="1"/>
        </xdr:cNvPicPr>
      </xdr:nvPicPr>
      <xdr:blipFill>
        <a:blip r:embed="rId5"/>
        <a:srcRect l="18895" t="0" r="17361" b="53713"/>
        <a:stretch/>
      </xdr:blipFill>
      <xdr:spPr bwMode="auto">
        <a:xfrm>
          <a:off x="436358" y="36321392"/>
          <a:ext cx="807335" cy="466274"/>
        </a:xfrm>
        <a:prstGeom prst="rect">
          <a:avLst/>
        </a:prstGeom>
      </xdr:spPr>
    </xdr:pic>
    <xdr:clientData/>
  </xdr:twoCellAnchor>
  <xdr:twoCellAnchor editAs="oneCell">
    <xdr:from>
      <xdr:col>1</xdr:col>
      <xdr:colOff>59430</xdr:colOff>
      <xdr:row>215</xdr:row>
      <xdr:rowOff>42334</xdr:rowOff>
    </xdr:from>
    <xdr:to>
      <xdr:col>1</xdr:col>
      <xdr:colOff>1012488</xdr:colOff>
      <xdr:row>217</xdr:row>
      <xdr:rowOff>127000</xdr:rowOff>
    </xdr:to>
    <xdr:pic>
      <xdr:nvPicPr>
        <xdr:cNvPr id="7" name="Рисунок 6" descr="Фиксатор 242 WC, матовый хром.jpg"/>
        <xdr:cNvPicPr>
          <a:picLocks noChangeAspect="1"/>
        </xdr:cNvPicPr>
      </xdr:nvPicPr>
      <xdr:blipFill>
        <a:blip r:embed="rId6"/>
        <a:srcRect l="19337" t="0" r="14402" b="54521"/>
        <a:stretch/>
      </xdr:blipFill>
      <xdr:spPr bwMode="auto">
        <a:xfrm>
          <a:off x="313430" y="35591751"/>
          <a:ext cx="953058" cy="465666"/>
        </a:xfrm>
        <a:prstGeom prst="rect">
          <a:avLst/>
        </a:prstGeom>
      </xdr:spPr>
    </xdr:pic>
    <xdr:clientData/>
  </xdr:twoCellAnchor>
  <xdr:twoCellAnchor editAs="oneCell">
    <xdr:from>
      <xdr:col>1</xdr:col>
      <xdr:colOff>166894</xdr:colOff>
      <xdr:row>185</xdr:row>
      <xdr:rowOff>194572</xdr:rowOff>
    </xdr:from>
    <xdr:to>
      <xdr:col>1</xdr:col>
      <xdr:colOff>920751</xdr:colOff>
      <xdr:row>187</xdr:row>
      <xdr:rowOff>217624</xdr:rowOff>
    </xdr:to>
    <xdr:pic>
      <xdr:nvPicPr>
        <xdr:cNvPr id="8" name="Рисунок 7" descr="Накладка под евроцилиндр 211BIC cylinder, матовый хром.jpg"/>
        <xdr:cNvPicPr>
          <a:picLocks noChangeAspect="1"/>
        </xdr:cNvPicPr>
      </xdr:nvPicPr>
      <xdr:blipFill>
        <a:blip r:embed="rId7"/>
        <a:srcRect l="17442" t="0" r="19640" b="42689"/>
        <a:stretch/>
      </xdr:blipFill>
      <xdr:spPr bwMode="auto">
        <a:xfrm>
          <a:off x="420894" y="28854239"/>
          <a:ext cx="753858" cy="975552"/>
        </a:xfrm>
        <a:prstGeom prst="rect">
          <a:avLst/>
        </a:prstGeom>
      </xdr:spPr>
    </xdr:pic>
    <xdr:clientData/>
  </xdr:twoCellAnchor>
  <xdr:twoCellAnchor editAs="oneCell">
    <xdr:from>
      <xdr:col>1</xdr:col>
      <xdr:colOff>162819</xdr:colOff>
      <xdr:row>180</xdr:row>
      <xdr:rowOff>136974</xdr:rowOff>
    </xdr:from>
    <xdr:to>
      <xdr:col>2</xdr:col>
      <xdr:colOff>4181</xdr:colOff>
      <xdr:row>183</xdr:row>
      <xdr:rowOff>10583</xdr:rowOff>
    </xdr:to>
    <xdr:pic>
      <xdr:nvPicPr>
        <xdr:cNvPr id="9" name="Рисунок 8" descr="Фиксатор 211BIC WC матовый хром.jpg"/>
        <xdr:cNvPicPr>
          <a:picLocks noChangeAspect="1"/>
        </xdr:cNvPicPr>
      </xdr:nvPicPr>
      <xdr:blipFill>
        <a:blip r:embed="rId8"/>
        <a:srcRect l="14033" t="0" r="14328" b="46721"/>
        <a:stretch/>
      </xdr:blipFill>
      <xdr:spPr bwMode="auto">
        <a:xfrm>
          <a:off x="416819" y="26944557"/>
          <a:ext cx="889112" cy="963692"/>
        </a:xfrm>
        <a:prstGeom prst="rect">
          <a:avLst/>
        </a:prstGeom>
      </xdr:spPr>
    </xdr:pic>
    <xdr:clientData/>
  </xdr:twoCellAnchor>
  <xdr:twoCellAnchor editAs="oneCell">
    <xdr:from>
      <xdr:col>1</xdr:col>
      <xdr:colOff>67570</xdr:colOff>
      <xdr:row>190</xdr:row>
      <xdr:rowOff>74084</xdr:rowOff>
    </xdr:from>
    <xdr:to>
      <xdr:col>1</xdr:col>
      <xdr:colOff>1022740</xdr:colOff>
      <xdr:row>191</xdr:row>
      <xdr:rowOff>148167</xdr:rowOff>
    </xdr:to>
    <xdr:pic>
      <xdr:nvPicPr>
        <xdr:cNvPr id="10" name="Рисунок 9" descr="Ice Mini, матовый хром.jpg"/>
        <xdr:cNvPicPr>
          <a:picLocks noChangeAspect="1"/>
        </xdr:cNvPicPr>
      </xdr:nvPicPr>
      <xdr:blipFill>
        <a:blip r:embed="rId9"/>
        <a:stretch/>
      </xdr:blipFill>
      <xdr:spPr bwMode="auto">
        <a:xfrm>
          <a:off x="321571" y="30649334"/>
          <a:ext cx="955170" cy="264583"/>
        </a:xfrm>
        <a:prstGeom prst="rect">
          <a:avLst/>
        </a:prstGeom>
      </xdr:spPr>
    </xdr:pic>
    <xdr:clientData/>
  </xdr:twoCellAnchor>
  <xdr:twoCellAnchor editAs="oneCell">
    <xdr:from>
      <xdr:col>1</xdr:col>
      <xdr:colOff>135141</xdr:colOff>
      <xdr:row>193</xdr:row>
      <xdr:rowOff>0</xdr:rowOff>
    </xdr:from>
    <xdr:to>
      <xdr:col>1</xdr:col>
      <xdr:colOff>998845</xdr:colOff>
      <xdr:row>195</xdr:row>
      <xdr:rowOff>17582</xdr:rowOff>
    </xdr:to>
    <xdr:pic>
      <xdr:nvPicPr>
        <xdr:cNvPr id="11" name="Рисунок 10" descr="Фиксатор 243 WC, матовый хром (на фото полированный, в матовом пока нет ).jpg"/>
        <xdr:cNvPicPr>
          <a:picLocks noChangeAspect="1"/>
        </xdr:cNvPicPr>
      </xdr:nvPicPr>
      <xdr:blipFill>
        <a:blip r:embed="rId10"/>
        <a:srcRect l="27727" t="0" r="28265" b="57265"/>
        <a:stretch/>
      </xdr:blipFill>
      <xdr:spPr bwMode="auto">
        <a:xfrm>
          <a:off x="389141" y="31240373"/>
          <a:ext cx="863705" cy="398583"/>
        </a:xfrm>
        <a:prstGeom prst="rect">
          <a:avLst/>
        </a:prstGeom>
      </xdr:spPr>
    </xdr:pic>
    <xdr:clientData/>
  </xdr:twoCellAnchor>
  <xdr:twoCellAnchor editAs="oneCell">
    <xdr:from>
      <xdr:col>1</xdr:col>
      <xdr:colOff>12212</xdr:colOff>
      <xdr:row>197</xdr:row>
      <xdr:rowOff>74085</xdr:rowOff>
    </xdr:from>
    <xdr:to>
      <xdr:col>1</xdr:col>
      <xdr:colOff>971027</xdr:colOff>
      <xdr:row>198</xdr:row>
      <xdr:rowOff>179917</xdr:rowOff>
    </xdr:to>
    <xdr:pic>
      <xdr:nvPicPr>
        <xdr:cNvPr id="12" name="Рисунок 11" descr="Easy Mini, полированный хром.jpg"/>
        <xdr:cNvPicPr>
          <a:picLocks noChangeAspect="1"/>
        </xdr:cNvPicPr>
      </xdr:nvPicPr>
      <xdr:blipFill>
        <a:blip r:embed="rId11"/>
        <a:stretch/>
      </xdr:blipFill>
      <xdr:spPr bwMode="auto">
        <a:xfrm>
          <a:off x="266212" y="32755418"/>
          <a:ext cx="958815" cy="296332"/>
        </a:xfrm>
        <a:prstGeom prst="rect">
          <a:avLst/>
        </a:prstGeom>
      </xdr:spPr>
    </xdr:pic>
    <xdr:clientData/>
  </xdr:twoCellAnchor>
  <xdr:twoCellAnchor editAs="oneCell">
    <xdr:from>
      <xdr:col>1</xdr:col>
      <xdr:colOff>78970</xdr:colOff>
      <xdr:row>274</xdr:row>
      <xdr:rowOff>19539</xdr:rowOff>
    </xdr:from>
    <xdr:to>
      <xdr:col>1</xdr:col>
      <xdr:colOff>992622</xdr:colOff>
      <xdr:row>275</xdr:row>
      <xdr:rowOff>31750</xdr:rowOff>
    </xdr:to>
    <xdr:pic>
      <xdr:nvPicPr>
        <xdr:cNvPr id="13" name="Рисунок 12" descr="TASHA полированный хром.jpg"/>
        <xdr:cNvPicPr>
          <a:picLocks noChangeAspect="1"/>
        </xdr:cNvPicPr>
      </xdr:nvPicPr>
      <xdr:blipFill>
        <a:blip r:embed="rId12"/>
        <a:stretch/>
      </xdr:blipFill>
      <xdr:spPr bwMode="auto">
        <a:xfrm>
          <a:off x="332970" y="50978289"/>
          <a:ext cx="913652" cy="202711"/>
        </a:xfrm>
        <a:prstGeom prst="rect">
          <a:avLst/>
        </a:prstGeom>
      </xdr:spPr>
    </xdr:pic>
    <xdr:clientData/>
  </xdr:twoCellAnchor>
  <xdr:twoCellAnchor editAs="oneCell">
    <xdr:from>
      <xdr:col>1</xdr:col>
      <xdr:colOff>29309</xdr:colOff>
      <xdr:row>223</xdr:row>
      <xdr:rowOff>21979</xdr:rowOff>
    </xdr:from>
    <xdr:to>
      <xdr:col>1</xdr:col>
      <xdr:colOff>898443</xdr:colOff>
      <xdr:row>224</xdr:row>
      <xdr:rowOff>0</xdr:rowOff>
    </xdr:to>
    <xdr:pic>
      <xdr:nvPicPr>
        <xdr:cNvPr id="14" name="Рисунок 13" descr="ORIGAMI матовый хром.jpg"/>
        <xdr:cNvPicPr>
          <a:picLocks noChangeAspect="1"/>
        </xdr:cNvPicPr>
      </xdr:nvPicPr>
      <xdr:blipFill>
        <a:blip r:embed="rId13"/>
        <a:stretch/>
      </xdr:blipFill>
      <xdr:spPr bwMode="auto">
        <a:xfrm>
          <a:off x="283309" y="37486981"/>
          <a:ext cx="869134" cy="359019"/>
        </a:xfrm>
        <a:prstGeom prst="rect">
          <a:avLst/>
        </a:prstGeom>
      </xdr:spPr>
    </xdr:pic>
    <xdr:clientData/>
  </xdr:twoCellAnchor>
  <xdr:twoCellAnchor editAs="oneCell">
    <xdr:from>
      <xdr:col>1</xdr:col>
      <xdr:colOff>14654</xdr:colOff>
      <xdr:row>237</xdr:row>
      <xdr:rowOff>95251</xdr:rowOff>
    </xdr:from>
    <xdr:to>
      <xdr:col>1</xdr:col>
      <xdr:colOff>929143</xdr:colOff>
      <xdr:row>238</xdr:row>
      <xdr:rowOff>222251</xdr:rowOff>
    </xdr:to>
    <xdr:pic>
      <xdr:nvPicPr>
        <xdr:cNvPr id="15" name="Рисунок 14" descr="LAURA-LISCIA матовый хром.jpg"/>
        <xdr:cNvPicPr>
          <a:picLocks noChangeAspect="1"/>
        </xdr:cNvPicPr>
      </xdr:nvPicPr>
      <xdr:blipFill>
        <a:blip r:embed="rId14"/>
        <a:srcRect l="0" t="0" r="0" b="59445"/>
        <a:stretch/>
      </xdr:blipFill>
      <xdr:spPr bwMode="auto">
        <a:xfrm>
          <a:off x="268654" y="41380834"/>
          <a:ext cx="914489" cy="508000"/>
        </a:xfrm>
        <a:prstGeom prst="rect">
          <a:avLst/>
        </a:prstGeom>
      </xdr:spPr>
    </xdr:pic>
    <xdr:clientData/>
  </xdr:twoCellAnchor>
  <xdr:twoCellAnchor editAs="oneCell">
    <xdr:from>
      <xdr:col>1</xdr:col>
      <xdr:colOff>131885</xdr:colOff>
      <xdr:row>242</xdr:row>
      <xdr:rowOff>152644</xdr:rowOff>
    </xdr:from>
    <xdr:to>
      <xdr:col>1</xdr:col>
      <xdr:colOff>971375</xdr:colOff>
      <xdr:row>243</xdr:row>
      <xdr:rowOff>100542</xdr:rowOff>
    </xdr:to>
    <xdr:pic>
      <xdr:nvPicPr>
        <xdr:cNvPr id="16" name="Рисунок 15" descr="MOD-800 хром-матовый хром.jpg"/>
        <xdr:cNvPicPr>
          <a:picLocks noChangeAspect="1"/>
        </xdr:cNvPicPr>
      </xdr:nvPicPr>
      <xdr:blipFill>
        <a:blip r:embed="rId15"/>
        <a:srcRect l="0" t="0" r="0" b="62062"/>
        <a:stretch/>
      </xdr:blipFill>
      <xdr:spPr bwMode="auto">
        <a:xfrm>
          <a:off x="417635" y="59969644"/>
          <a:ext cx="839490" cy="328898"/>
        </a:xfrm>
        <a:prstGeom prst="rect">
          <a:avLst/>
        </a:prstGeom>
      </xdr:spPr>
    </xdr:pic>
    <xdr:clientData/>
  </xdr:twoCellAnchor>
  <xdr:twoCellAnchor editAs="oneCell">
    <xdr:from>
      <xdr:col>1</xdr:col>
      <xdr:colOff>29308</xdr:colOff>
      <xdr:row>247</xdr:row>
      <xdr:rowOff>14656</xdr:rowOff>
    </xdr:from>
    <xdr:to>
      <xdr:col>1</xdr:col>
      <xdr:colOff>988397</xdr:colOff>
      <xdr:row>248</xdr:row>
      <xdr:rowOff>52918</xdr:rowOff>
    </xdr:to>
    <xdr:pic>
      <xdr:nvPicPr>
        <xdr:cNvPr id="17" name="Рисунок 16" descr="DENA матовый хром.jpg"/>
        <xdr:cNvPicPr>
          <a:picLocks noChangeAspect="1"/>
        </xdr:cNvPicPr>
      </xdr:nvPicPr>
      <xdr:blipFill>
        <a:blip r:embed="rId16"/>
        <a:stretch/>
      </xdr:blipFill>
      <xdr:spPr bwMode="auto">
        <a:xfrm>
          <a:off x="283308" y="45681739"/>
          <a:ext cx="959089" cy="228762"/>
        </a:xfrm>
        <a:prstGeom prst="rect">
          <a:avLst/>
        </a:prstGeom>
      </xdr:spPr>
    </xdr:pic>
    <xdr:clientData/>
  </xdr:twoCellAnchor>
  <xdr:twoCellAnchor editAs="oneCell">
    <xdr:from>
      <xdr:col>1</xdr:col>
      <xdr:colOff>51289</xdr:colOff>
      <xdr:row>251</xdr:row>
      <xdr:rowOff>80596</xdr:rowOff>
    </xdr:from>
    <xdr:to>
      <xdr:col>1</xdr:col>
      <xdr:colOff>969435</xdr:colOff>
      <xdr:row>252</xdr:row>
      <xdr:rowOff>232834</xdr:rowOff>
    </xdr:to>
    <xdr:pic>
      <xdr:nvPicPr>
        <xdr:cNvPr id="18" name="Рисунок 17" descr="PATRIZIO бронза.jpg"/>
        <xdr:cNvPicPr>
          <a:picLocks noChangeAspect="1"/>
        </xdr:cNvPicPr>
      </xdr:nvPicPr>
      <xdr:blipFill>
        <a:blip r:embed="rId17"/>
        <a:srcRect l="0" t="0" r="0" b="58333"/>
        <a:stretch/>
      </xdr:blipFill>
      <xdr:spPr bwMode="auto">
        <a:xfrm>
          <a:off x="305290" y="46509680"/>
          <a:ext cx="918145" cy="342737"/>
        </a:xfrm>
        <a:prstGeom prst="rect">
          <a:avLst/>
        </a:prstGeom>
      </xdr:spPr>
    </xdr:pic>
    <xdr:clientData/>
  </xdr:twoCellAnchor>
  <xdr:twoCellAnchor editAs="oneCell">
    <xdr:from>
      <xdr:col>1</xdr:col>
      <xdr:colOff>223880</xdr:colOff>
      <xdr:row>293</xdr:row>
      <xdr:rowOff>17097</xdr:rowOff>
    </xdr:from>
    <xdr:to>
      <xdr:col>1</xdr:col>
      <xdr:colOff>937587</xdr:colOff>
      <xdr:row>296</xdr:row>
      <xdr:rowOff>768</xdr:rowOff>
    </xdr:to>
    <xdr:pic>
      <xdr:nvPicPr>
        <xdr:cNvPr id="19" name="Рисунок 18" descr="ПС мат.хром.jpg"/>
        <xdr:cNvPicPr>
          <a:picLocks noChangeAspect="1"/>
        </xdr:cNvPicPr>
      </xdr:nvPicPr>
      <xdr:blipFill>
        <a:blip r:embed="rId18"/>
        <a:srcRect l="24436" t="-398" r="21513" b="22974"/>
        <a:stretch/>
      </xdr:blipFill>
      <xdr:spPr bwMode="auto">
        <a:xfrm>
          <a:off x="477880" y="53896847"/>
          <a:ext cx="713708" cy="649654"/>
        </a:xfrm>
        <a:prstGeom prst="rect">
          <a:avLst/>
        </a:prstGeom>
      </xdr:spPr>
    </xdr:pic>
    <xdr:clientData/>
  </xdr:twoCellAnchor>
  <xdr:twoCellAnchor editAs="oneCell">
    <xdr:from>
      <xdr:col>1</xdr:col>
      <xdr:colOff>58615</xdr:colOff>
      <xdr:row>376</xdr:row>
      <xdr:rowOff>38100</xdr:rowOff>
    </xdr:from>
    <xdr:to>
      <xdr:col>1</xdr:col>
      <xdr:colOff>971550</xdr:colOff>
      <xdr:row>377</xdr:row>
      <xdr:rowOff>204492</xdr:rowOff>
    </xdr:to>
    <xdr:pic>
      <xdr:nvPicPr>
        <xdr:cNvPr id="20" name="Рисунок 19" descr="мат.хром.jpg"/>
        <xdr:cNvPicPr>
          <a:picLocks noChangeAspect="1"/>
        </xdr:cNvPicPr>
      </xdr:nvPicPr>
      <xdr:blipFill>
        <a:blip r:embed="rId19"/>
        <a:stretch/>
      </xdr:blipFill>
      <xdr:spPr bwMode="auto">
        <a:xfrm>
          <a:off x="315790" y="76447649"/>
          <a:ext cx="912935" cy="490244"/>
        </a:xfrm>
        <a:prstGeom prst="rect">
          <a:avLst/>
        </a:prstGeom>
      </xdr:spPr>
    </xdr:pic>
    <xdr:clientData/>
  </xdr:twoCellAnchor>
  <xdr:twoCellAnchor editAs="twoCell">
    <xdr:from>
      <xdr:col>1</xdr:col>
      <xdr:colOff>55563</xdr:colOff>
      <xdr:row>10</xdr:row>
      <xdr:rowOff>87310</xdr:rowOff>
    </xdr:from>
    <xdr:to>
      <xdr:col>2</xdr:col>
      <xdr:colOff>2649</xdr:colOff>
      <xdr:row>12</xdr:row>
      <xdr:rowOff>71438</xdr:rowOff>
    </xdr:to>
    <xdr:pic>
      <xdr:nvPicPr>
        <xdr:cNvPr id="21" name="Picture 168"/>
        <xdr:cNvPicPr>
          <a:picLocks noChangeAspect="1" noChangeArrowheads="1"/>
        </xdr:cNvPicPr>
      </xdr:nvPicPr>
      <xdr:blipFill>
        <a:blip r:embed="rId20">
          <a:extLst>
            <a:ext uri="{96DAC541-7B7A-43D3-8B79-37D633B846F1}">
              <asvg:svgBlip xmlns:asvg="http://schemas.microsoft.com/office/drawing/2016/SVG/main" r:embed="rId21"/>
            </a:ext>
          </a:extLst>
        </a:blip>
        <a:stretch/>
      </xdr:blipFill>
      <xdr:spPr bwMode="auto">
        <a:xfrm>
          <a:off x="312738" y="2239962"/>
          <a:ext cx="1004361" cy="40322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twoCell">
    <xdr:from>
      <xdr:col>1</xdr:col>
      <xdr:colOff>122237</xdr:colOff>
      <xdr:row>18</xdr:row>
      <xdr:rowOff>189945</xdr:rowOff>
    </xdr:from>
    <xdr:to>
      <xdr:col>1</xdr:col>
      <xdr:colOff>666750</xdr:colOff>
      <xdr:row>21</xdr:row>
      <xdr:rowOff>85725</xdr:rowOff>
    </xdr:to>
    <xdr:pic>
      <xdr:nvPicPr>
        <xdr:cNvPr id="22" name="Picture 251"/>
        <xdr:cNvPicPr>
          <a:picLocks noChangeAspect="1" noChangeArrowheads="1"/>
        </xdr:cNvPicPr>
      </xdr:nvPicPr>
      <xdr:blipFill>
        <a:blip r:embed="rId22">
          <a:extLst>
            <a:ext uri="{96DAC541-7B7A-43D3-8B79-37D633B846F1}">
              <asvg:svgBlip xmlns:asvg="http://schemas.microsoft.com/office/drawing/2016/SVG/main" r:embed="rId23"/>
            </a:ext>
          </a:extLst>
        </a:blip>
        <a:srcRect l="0" t="3526" r="2563" b="0"/>
        <a:stretch/>
      </xdr:blipFill>
      <xdr:spPr bwMode="auto">
        <a:xfrm>
          <a:off x="379412" y="4018995"/>
          <a:ext cx="544513" cy="52443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twoCell">
    <xdr:from>
      <xdr:col>1</xdr:col>
      <xdr:colOff>100930</xdr:colOff>
      <xdr:row>22</xdr:row>
      <xdr:rowOff>167064</xdr:rowOff>
    </xdr:from>
    <xdr:to>
      <xdr:col>1</xdr:col>
      <xdr:colOff>656057</xdr:colOff>
      <xdr:row>25</xdr:row>
      <xdr:rowOff>27355</xdr:rowOff>
    </xdr:to>
    <xdr:pic>
      <xdr:nvPicPr>
        <xdr:cNvPr id="23" name="Picture 248"/>
        <xdr:cNvPicPr>
          <a:picLocks noChangeAspect="1" noChangeArrowheads="1"/>
        </xdr:cNvPicPr>
      </xdr:nvPicPr>
      <xdr:blipFill>
        <a:blip r:embed="rId24">
          <a:extLst>
            <a:ext uri="{96DAC541-7B7A-43D3-8B79-37D633B846F1}">
              <asvg:svgBlip xmlns:asvg="http://schemas.microsoft.com/office/drawing/2016/SVG/main" r:embed="rId25"/>
            </a:ext>
          </a:extLst>
        </a:blip>
        <a:stretch/>
      </xdr:blipFill>
      <xdr:spPr bwMode="auto">
        <a:xfrm>
          <a:off x="358105" y="4834314"/>
          <a:ext cx="555127" cy="48894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twoCell">
    <xdr:from>
      <xdr:col>1</xdr:col>
      <xdr:colOff>150813</xdr:colOff>
      <xdr:row>26</xdr:row>
      <xdr:rowOff>136525</xdr:rowOff>
    </xdr:from>
    <xdr:to>
      <xdr:col>1</xdr:col>
      <xdr:colOff>827088</xdr:colOff>
      <xdr:row>27</xdr:row>
      <xdr:rowOff>266700</xdr:rowOff>
    </xdr:to>
    <xdr:pic>
      <xdr:nvPicPr>
        <xdr:cNvPr id="24" name="Picture 139" descr="485-1-38-1976347888"/>
        <xdr:cNvPicPr>
          <a:picLocks noChangeAspect="1" noChangeArrowheads="1"/>
        </xdr:cNvPicPr>
      </xdr:nvPicPr>
      <xdr:blipFill>
        <a:blip r:embed="rId26"/>
        <a:stretch/>
      </xdr:blipFill>
      <xdr:spPr bwMode="auto">
        <a:xfrm>
          <a:off x="407988" y="5403850"/>
          <a:ext cx="676275" cy="3206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15875</xdr:colOff>
      <xdr:row>28</xdr:row>
      <xdr:rowOff>7937</xdr:rowOff>
    </xdr:from>
    <xdr:to>
      <xdr:col>1</xdr:col>
      <xdr:colOff>413966</xdr:colOff>
      <xdr:row>29</xdr:row>
      <xdr:rowOff>187325</xdr:rowOff>
    </xdr:to>
    <xdr:pic>
      <xdr:nvPicPr>
        <xdr:cNvPr id="25" name="Рисунок 24" descr="138_big.jpg"/>
        <xdr:cNvPicPr>
          <a:picLocks noChangeAspect="1"/>
        </xdr:cNvPicPr>
      </xdr:nvPicPr>
      <xdr:blipFill>
        <a:blip r:embed="rId27"/>
        <a:srcRect l="25555" t="25873" r="21429" b="24444"/>
        <a:stretch/>
      </xdr:blipFill>
      <xdr:spPr bwMode="auto">
        <a:xfrm>
          <a:off x="273050" y="6065838"/>
          <a:ext cx="398091" cy="369887"/>
        </a:xfrm>
        <a:prstGeom prst="rect">
          <a:avLst/>
        </a:prstGeom>
      </xdr:spPr>
    </xdr:pic>
    <xdr:clientData/>
  </xdr:twoCellAnchor>
  <xdr:twoCellAnchor editAs="oneCell">
    <xdr:from>
      <xdr:col>1</xdr:col>
      <xdr:colOff>444502</xdr:colOff>
      <xdr:row>28</xdr:row>
      <xdr:rowOff>147638</xdr:rowOff>
    </xdr:from>
    <xdr:to>
      <xdr:col>1</xdr:col>
      <xdr:colOff>990599</xdr:colOff>
      <xdr:row>30</xdr:row>
      <xdr:rowOff>118847</xdr:rowOff>
    </xdr:to>
    <xdr:pic>
      <xdr:nvPicPr>
        <xdr:cNvPr id="26" name="Рисунок 25" descr="CL S.CHROME.jpg"/>
        <xdr:cNvPicPr>
          <a:picLocks noChangeAspect="1"/>
        </xdr:cNvPicPr>
      </xdr:nvPicPr>
      <xdr:blipFill>
        <a:blip r:embed="rId28"/>
        <a:srcRect l="28254" t="36825" r="28730" b="30158"/>
        <a:stretch/>
      </xdr:blipFill>
      <xdr:spPr bwMode="auto">
        <a:xfrm>
          <a:off x="701678" y="5986463"/>
          <a:ext cx="546097" cy="352209"/>
        </a:xfrm>
        <a:prstGeom prst="rect">
          <a:avLst/>
        </a:prstGeom>
      </xdr:spPr>
    </xdr:pic>
    <xdr:clientData/>
  </xdr:twoCellAnchor>
  <xdr:twoCellAnchor editAs="oneCell">
    <xdr:from>
      <xdr:col>1</xdr:col>
      <xdr:colOff>150812</xdr:colOff>
      <xdr:row>54</xdr:row>
      <xdr:rowOff>363538</xdr:rowOff>
    </xdr:from>
    <xdr:to>
      <xdr:col>1</xdr:col>
      <xdr:colOff>918578</xdr:colOff>
      <xdr:row>55</xdr:row>
      <xdr:rowOff>257175</xdr:rowOff>
    </xdr:to>
    <xdr:pic>
      <xdr:nvPicPr>
        <xdr:cNvPr id="27" name="Рисунок 16"/>
        <xdr:cNvPicPr>
          <a:picLocks noChangeAspect="1"/>
        </xdr:cNvPicPr>
      </xdr:nvPicPr>
      <xdr:blipFill>
        <a:blip r:embed="rId29"/>
        <a:stretch/>
      </xdr:blipFill>
      <xdr:spPr bwMode="auto">
        <a:xfrm>
          <a:off x="407987" y="10402888"/>
          <a:ext cx="767766" cy="27463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92074</xdr:colOff>
      <xdr:row>58</xdr:row>
      <xdr:rowOff>225425</xdr:rowOff>
    </xdr:from>
    <xdr:to>
      <xdr:col>1</xdr:col>
      <xdr:colOff>969487</xdr:colOff>
      <xdr:row>60</xdr:row>
      <xdr:rowOff>190500</xdr:rowOff>
    </xdr:to>
    <xdr:pic>
      <xdr:nvPicPr>
        <xdr:cNvPr id="28" name="Рисунок 22"/>
        <xdr:cNvPicPr>
          <a:picLocks noChangeAspect="1"/>
        </xdr:cNvPicPr>
      </xdr:nvPicPr>
      <xdr:blipFill>
        <a:blip r:embed="rId30"/>
        <a:stretch/>
      </xdr:blipFill>
      <xdr:spPr bwMode="auto">
        <a:xfrm>
          <a:off x="349249" y="11598275"/>
          <a:ext cx="877413" cy="5365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212725</xdr:colOff>
      <xdr:row>61</xdr:row>
      <xdr:rowOff>130175</xdr:rowOff>
    </xdr:from>
    <xdr:to>
      <xdr:col>1</xdr:col>
      <xdr:colOff>593725</xdr:colOff>
      <xdr:row>62</xdr:row>
      <xdr:rowOff>31750</xdr:rowOff>
    </xdr:to>
    <xdr:pic>
      <xdr:nvPicPr>
        <xdr:cNvPr id="29" name="Рисунок 25"/>
        <xdr:cNvPicPr>
          <a:picLocks noChangeAspect="1"/>
        </xdr:cNvPicPr>
      </xdr:nvPicPr>
      <xdr:blipFill>
        <a:blip r:embed="rId31"/>
        <a:stretch/>
      </xdr:blipFill>
      <xdr:spPr bwMode="auto">
        <a:xfrm>
          <a:off x="469900" y="12988925"/>
          <a:ext cx="381000" cy="2825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211137</xdr:colOff>
      <xdr:row>50</xdr:row>
      <xdr:rowOff>347663</xdr:rowOff>
    </xdr:from>
    <xdr:to>
      <xdr:col>1</xdr:col>
      <xdr:colOff>985192</xdr:colOff>
      <xdr:row>51</xdr:row>
      <xdr:rowOff>266700</xdr:rowOff>
    </xdr:to>
    <xdr:pic>
      <xdr:nvPicPr>
        <xdr:cNvPr id="30" name="Рисунок 19"/>
        <xdr:cNvPicPr>
          <a:picLocks noChangeAspect="1"/>
        </xdr:cNvPicPr>
      </xdr:nvPicPr>
      <xdr:blipFill>
        <a:blip r:embed="rId32"/>
        <a:stretch/>
      </xdr:blipFill>
      <xdr:spPr bwMode="auto">
        <a:xfrm>
          <a:off x="468313" y="9053513"/>
          <a:ext cx="774054" cy="30003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20637</xdr:colOff>
      <xdr:row>32</xdr:row>
      <xdr:rowOff>250825</xdr:rowOff>
    </xdr:from>
    <xdr:to>
      <xdr:col>1</xdr:col>
      <xdr:colOff>938074</xdr:colOff>
      <xdr:row>33</xdr:row>
      <xdr:rowOff>352424</xdr:rowOff>
    </xdr:to>
    <xdr:pic>
      <xdr:nvPicPr>
        <xdr:cNvPr id="31" name="Рисунок 4"/>
        <xdr:cNvPicPr>
          <a:picLocks noChangeAspect="1"/>
        </xdr:cNvPicPr>
      </xdr:nvPicPr>
      <xdr:blipFill>
        <a:blip r:embed="rId33"/>
        <a:stretch/>
      </xdr:blipFill>
      <xdr:spPr bwMode="auto">
        <a:xfrm>
          <a:off x="277812" y="6861175"/>
          <a:ext cx="917436" cy="482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80964</xdr:colOff>
      <xdr:row>36</xdr:row>
      <xdr:rowOff>168275</xdr:rowOff>
    </xdr:from>
    <xdr:to>
      <xdr:col>1</xdr:col>
      <xdr:colOff>1022011</xdr:colOff>
      <xdr:row>37</xdr:row>
      <xdr:rowOff>190500</xdr:rowOff>
    </xdr:to>
    <xdr:pic>
      <xdr:nvPicPr>
        <xdr:cNvPr id="32" name="Рисунок 2"/>
        <xdr:cNvPicPr>
          <a:picLocks noChangeAspect="1"/>
        </xdr:cNvPicPr>
      </xdr:nvPicPr>
      <xdr:blipFill>
        <a:blip r:embed="rId34"/>
        <a:stretch/>
      </xdr:blipFill>
      <xdr:spPr bwMode="auto">
        <a:xfrm>
          <a:off x="338139" y="8112125"/>
          <a:ext cx="941047" cy="2127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211668</xdr:colOff>
      <xdr:row>324</xdr:row>
      <xdr:rowOff>13605</xdr:rowOff>
    </xdr:from>
    <xdr:to>
      <xdr:col>1</xdr:col>
      <xdr:colOff>937372</xdr:colOff>
      <xdr:row>325</xdr:row>
      <xdr:rowOff>140266</xdr:rowOff>
    </xdr:to>
    <xdr:pic>
      <xdr:nvPicPr>
        <xdr:cNvPr id="33" name="Рисунок 28"/>
        <xdr:cNvPicPr>
          <a:picLocks noChangeAspect="1"/>
        </xdr:cNvPicPr>
      </xdr:nvPicPr>
      <xdr:blipFill>
        <a:blip r:embed="rId35"/>
        <a:stretch/>
      </xdr:blipFill>
      <xdr:spPr bwMode="auto">
        <a:xfrm>
          <a:off x="465668" y="60296272"/>
          <a:ext cx="725704" cy="56848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138114</xdr:colOff>
      <xdr:row>373</xdr:row>
      <xdr:rowOff>0</xdr:rowOff>
    </xdr:from>
    <xdr:to>
      <xdr:col>1</xdr:col>
      <xdr:colOff>971550</xdr:colOff>
      <xdr:row>376</xdr:row>
      <xdr:rowOff>309334</xdr:rowOff>
    </xdr:to>
    <xdr:pic>
      <xdr:nvPicPr>
        <xdr:cNvPr id="37" name="Рисунок 36" descr="zamok_gardian_soft_1p.jpg"/>
        <xdr:cNvPicPr>
          <a:picLocks noChangeAspect="1"/>
        </xdr:cNvPicPr>
      </xdr:nvPicPr>
      <xdr:blipFill>
        <a:blip r:embed="rId36"/>
        <a:srcRect l="24038" t="4152" r="23513" b="4283"/>
        <a:stretch/>
      </xdr:blipFill>
      <xdr:spPr bwMode="auto">
        <a:xfrm>
          <a:off x="395289" y="68883213"/>
          <a:ext cx="833436" cy="1144851"/>
        </a:xfrm>
        <a:prstGeom prst="rect">
          <a:avLst/>
        </a:prstGeom>
      </xdr:spPr>
    </xdr:pic>
    <xdr:clientData/>
  </xdr:twoCellAnchor>
  <xdr:twoCellAnchor editAs="oneCell">
    <xdr:from>
      <xdr:col>1</xdr:col>
      <xdr:colOff>144466</xdr:colOff>
      <xdr:row>373</xdr:row>
      <xdr:rowOff>0</xdr:rowOff>
    </xdr:from>
    <xdr:to>
      <xdr:col>1</xdr:col>
      <xdr:colOff>904875</xdr:colOff>
      <xdr:row>377</xdr:row>
      <xdr:rowOff>85837</xdr:rowOff>
    </xdr:to>
    <xdr:pic>
      <xdr:nvPicPr>
        <xdr:cNvPr id="38" name="Рисунок 37" descr="zamok_gardian_soft_11p.jpg"/>
        <xdr:cNvPicPr>
          <a:picLocks noChangeAspect="1"/>
        </xdr:cNvPicPr>
      </xdr:nvPicPr>
      <xdr:blipFill>
        <a:blip r:embed="rId37"/>
        <a:srcRect l="24114" t="3414" r="23602" b="4182"/>
        <a:stretch/>
      </xdr:blipFill>
      <xdr:spPr bwMode="auto">
        <a:xfrm>
          <a:off x="401641" y="73027438"/>
          <a:ext cx="760409" cy="1254235"/>
        </a:xfrm>
        <a:prstGeom prst="rect">
          <a:avLst/>
        </a:prstGeom>
      </xdr:spPr>
    </xdr:pic>
    <xdr:clientData/>
  </xdr:twoCellAnchor>
  <xdr:twoCellAnchor editAs="oneCell">
    <xdr:from>
      <xdr:col>1</xdr:col>
      <xdr:colOff>64031</xdr:colOff>
      <xdr:row>373</xdr:row>
      <xdr:rowOff>0</xdr:rowOff>
    </xdr:from>
    <xdr:to>
      <xdr:col>1</xdr:col>
      <xdr:colOff>954602</xdr:colOff>
      <xdr:row>376</xdr:row>
      <xdr:rowOff>213282</xdr:rowOff>
    </xdr:to>
    <xdr:pic>
      <xdr:nvPicPr>
        <xdr:cNvPr id="39" name="Рисунок 38" descr="zamok_gardian_soft_1m.jpg"/>
        <xdr:cNvPicPr>
          <a:picLocks noChangeAspect="1"/>
        </xdr:cNvPicPr>
      </xdr:nvPicPr>
      <xdr:blipFill>
        <a:blip r:embed="rId38"/>
        <a:srcRect l="25779" t="4475" r="24632" b="4046"/>
        <a:stretch/>
      </xdr:blipFill>
      <xdr:spPr bwMode="auto">
        <a:xfrm>
          <a:off x="318031" y="61859225"/>
          <a:ext cx="890571" cy="1051285"/>
        </a:xfrm>
        <a:prstGeom prst="rect">
          <a:avLst/>
        </a:prstGeom>
      </xdr:spPr>
    </xdr:pic>
    <xdr:clientData/>
  </xdr:twoCellAnchor>
  <xdr:twoCellAnchor editAs="oneCell">
    <xdr:from>
      <xdr:col>1</xdr:col>
      <xdr:colOff>109540</xdr:colOff>
      <xdr:row>373</xdr:row>
      <xdr:rowOff>0</xdr:rowOff>
    </xdr:from>
    <xdr:to>
      <xdr:col>1</xdr:col>
      <xdr:colOff>943633</xdr:colOff>
      <xdr:row>377</xdr:row>
      <xdr:rowOff>30345</xdr:rowOff>
    </xdr:to>
    <xdr:pic>
      <xdr:nvPicPr>
        <xdr:cNvPr id="40" name="Рисунок 39" descr="zamok_gardian_soft_11m.jpg"/>
        <xdr:cNvPicPr>
          <a:picLocks noChangeAspect="1"/>
        </xdr:cNvPicPr>
      </xdr:nvPicPr>
      <xdr:blipFill>
        <a:blip r:embed="rId39"/>
        <a:srcRect l="25323" t="4300" r="24271" b="3727"/>
        <a:stretch/>
      </xdr:blipFill>
      <xdr:spPr bwMode="auto">
        <a:xfrm>
          <a:off x="366715" y="65003178"/>
          <a:ext cx="834093" cy="1186046"/>
        </a:xfrm>
        <a:prstGeom prst="rect">
          <a:avLst/>
        </a:prstGeom>
      </xdr:spPr>
    </xdr:pic>
    <xdr:clientData/>
  </xdr:twoCellAnchor>
  <xdr:twoCellAnchor editAs="oneCell">
    <xdr:from>
      <xdr:col>1</xdr:col>
      <xdr:colOff>142875</xdr:colOff>
      <xdr:row>262</xdr:row>
      <xdr:rowOff>111126</xdr:rowOff>
    </xdr:from>
    <xdr:to>
      <xdr:col>1</xdr:col>
      <xdr:colOff>920218</xdr:colOff>
      <xdr:row>264</xdr:row>
      <xdr:rowOff>303042</xdr:rowOff>
    </xdr:to>
    <xdr:pic>
      <xdr:nvPicPr>
        <xdr:cNvPr id="41" name="Рисунок 40" descr="0037-WCR-CR-SAT.jpg"/>
        <xdr:cNvPicPr>
          <a:picLocks noChangeAspect="1"/>
        </xdr:cNvPicPr>
      </xdr:nvPicPr>
      <xdr:blipFill>
        <a:blip r:embed="rId40"/>
        <a:srcRect l="24801" t="-354" r="24887" b="51460"/>
        <a:stretch/>
      </xdr:blipFill>
      <xdr:spPr bwMode="auto">
        <a:xfrm>
          <a:off x="396875" y="47630293"/>
          <a:ext cx="777343" cy="566207"/>
        </a:xfrm>
        <a:prstGeom prst="rect">
          <a:avLst/>
        </a:prstGeom>
      </xdr:spPr>
    </xdr:pic>
    <xdr:clientData/>
  </xdr:twoCellAnchor>
  <xdr:twoCellAnchor editAs="oneCell">
    <xdr:from>
      <xdr:col>1</xdr:col>
      <xdr:colOff>134939</xdr:colOff>
      <xdr:row>267</xdr:row>
      <xdr:rowOff>158750</xdr:rowOff>
    </xdr:from>
    <xdr:to>
      <xdr:col>1</xdr:col>
      <xdr:colOff>878417</xdr:colOff>
      <xdr:row>269</xdr:row>
      <xdr:rowOff>181515</xdr:rowOff>
    </xdr:to>
    <xdr:pic>
      <xdr:nvPicPr>
        <xdr:cNvPr id="42" name="Рисунок 41" descr="8-BFY матовый хром.jpg"/>
        <xdr:cNvPicPr>
          <a:picLocks noChangeAspect="1"/>
        </xdr:cNvPicPr>
      </xdr:nvPicPr>
      <xdr:blipFill>
        <a:blip r:embed="rId41"/>
        <a:srcRect l="24093" t="-1417" r="24531" b="51814"/>
        <a:stretch/>
      </xdr:blipFill>
      <xdr:spPr bwMode="auto">
        <a:xfrm>
          <a:off x="388939" y="49392417"/>
          <a:ext cx="743478" cy="403766"/>
        </a:xfrm>
        <a:prstGeom prst="rect">
          <a:avLst/>
        </a:prstGeom>
      </xdr:spPr>
    </xdr:pic>
    <xdr:clientData/>
  </xdr:twoCellAnchor>
  <xdr:twoCellAnchor editAs="oneCell">
    <xdr:from>
      <xdr:col>1</xdr:col>
      <xdr:colOff>127002</xdr:colOff>
      <xdr:row>282</xdr:row>
      <xdr:rowOff>182563</xdr:rowOff>
    </xdr:from>
    <xdr:to>
      <xdr:col>1</xdr:col>
      <xdr:colOff>895164</xdr:colOff>
      <xdr:row>285</xdr:row>
      <xdr:rowOff>10583</xdr:rowOff>
    </xdr:to>
    <xdr:pic>
      <xdr:nvPicPr>
        <xdr:cNvPr id="43" name="Рисунок 42" descr="Фиксатор WC 261.jpg"/>
        <xdr:cNvPicPr>
          <a:picLocks noChangeAspect="1"/>
        </xdr:cNvPicPr>
      </xdr:nvPicPr>
      <xdr:blipFill>
        <a:blip r:embed="rId42"/>
        <a:srcRect l="0" t="26051" r="48845" b="26873"/>
        <a:stretch/>
      </xdr:blipFill>
      <xdr:spPr bwMode="auto">
        <a:xfrm>
          <a:off x="381002" y="52474813"/>
          <a:ext cx="768162" cy="399520"/>
        </a:xfrm>
        <a:prstGeom prst="rect">
          <a:avLst/>
        </a:prstGeom>
      </xdr:spPr>
    </xdr:pic>
    <xdr:clientData/>
  </xdr:twoCellAnchor>
  <xdr:twoCellAnchor editAs="twoCell">
    <xdr:from>
      <xdr:col>1</xdr:col>
      <xdr:colOff>70118</xdr:colOff>
      <xdr:row>304</xdr:row>
      <xdr:rowOff>174623</xdr:rowOff>
    </xdr:from>
    <xdr:to>
      <xdr:col>1</xdr:col>
      <xdr:colOff>825501</xdr:colOff>
      <xdr:row>310</xdr:row>
      <xdr:rowOff>128586</xdr:rowOff>
    </xdr:to>
    <xdr:pic>
      <xdr:nvPicPr>
        <xdr:cNvPr id="44" name="Immagine 31" descr="K2760 disegno tecnico quote cerniera.jpg"/>
        <xdr:cNvPicPr>
          <a:picLocks noChangeAspect="1"/>
        </xdr:cNvPicPr>
      </xdr:nvPicPr>
      <xdr:blipFill>
        <a:blip r:embed="rId43"/>
        <a:stretch/>
      </xdr:blipFill>
      <xdr:spPr bwMode="auto">
        <a:xfrm>
          <a:off x="327293" y="57667525"/>
          <a:ext cx="755384" cy="109696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47625</xdr:colOff>
      <xdr:row>298</xdr:row>
      <xdr:rowOff>182562</xdr:rowOff>
    </xdr:from>
    <xdr:to>
      <xdr:col>1</xdr:col>
      <xdr:colOff>899633</xdr:colOff>
      <xdr:row>302</xdr:row>
      <xdr:rowOff>84668</xdr:rowOff>
    </xdr:to>
    <xdr:pic>
      <xdr:nvPicPr>
        <xdr:cNvPr id="45" name="Рисунок 6"/>
        <xdr:cNvPicPr>
          <a:picLocks noChangeAspect="1"/>
        </xdr:cNvPicPr>
      </xdr:nvPicPr>
      <xdr:blipFill>
        <a:blip r:embed="rId44"/>
        <a:srcRect l="0" t="0" r="66270" b="0"/>
        <a:stretch/>
      </xdr:blipFill>
      <xdr:spPr bwMode="auto">
        <a:xfrm>
          <a:off x="301625" y="55025395"/>
          <a:ext cx="852008" cy="66410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twoCell">
    <xdr:from>
      <xdr:col>1</xdr:col>
      <xdr:colOff>349249</xdr:colOff>
      <xdr:row>82</xdr:row>
      <xdr:rowOff>7939</xdr:rowOff>
    </xdr:from>
    <xdr:to>
      <xdr:col>1</xdr:col>
      <xdr:colOff>694287</xdr:colOff>
      <xdr:row>84</xdr:row>
      <xdr:rowOff>288974</xdr:rowOff>
    </xdr:to>
    <xdr:pic>
      <xdr:nvPicPr>
        <xdr:cNvPr id="46" name="Рисунок 13"/>
        <xdr:cNvPicPr>
          <a:picLocks noChangeAspect="1"/>
        </xdr:cNvPicPr>
      </xdr:nvPicPr>
      <xdr:blipFill>
        <a:blip r:embed="rId45"/>
        <a:stretch/>
      </xdr:blipFill>
      <xdr:spPr bwMode="auto">
        <a:xfrm>
          <a:off x="606425" y="13704889"/>
          <a:ext cx="345037" cy="11192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twoCell">
    <xdr:from>
      <xdr:col>1</xdr:col>
      <xdr:colOff>351058</xdr:colOff>
      <xdr:row>88</xdr:row>
      <xdr:rowOff>39685</xdr:rowOff>
    </xdr:from>
    <xdr:to>
      <xdr:col>1</xdr:col>
      <xdr:colOff>722312</xdr:colOff>
      <xdr:row>90</xdr:row>
      <xdr:rowOff>302833</xdr:rowOff>
    </xdr:to>
    <xdr:pic>
      <xdr:nvPicPr>
        <xdr:cNvPr id="47" name="Рисунок 11"/>
        <xdr:cNvPicPr>
          <a:picLocks noChangeAspect="1"/>
        </xdr:cNvPicPr>
      </xdr:nvPicPr>
      <xdr:blipFill>
        <a:blip r:embed="rId46"/>
        <a:stretch/>
      </xdr:blipFill>
      <xdr:spPr bwMode="auto">
        <a:xfrm>
          <a:off x="608234" y="16251235"/>
          <a:ext cx="371253" cy="110134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twoCell">
    <xdr:from>
      <xdr:col>1</xdr:col>
      <xdr:colOff>456113</xdr:colOff>
      <xdr:row>85</xdr:row>
      <xdr:rowOff>49214</xdr:rowOff>
    </xdr:from>
    <xdr:to>
      <xdr:col>1</xdr:col>
      <xdr:colOff>824122</xdr:colOff>
      <xdr:row>87</xdr:row>
      <xdr:rowOff>298499</xdr:rowOff>
    </xdr:to>
    <xdr:pic>
      <xdr:nvPicPr>
        <xdr:cNvPr id="48" name="Рисунок 12"/>
        <xdr:cNvPicPr>
          <a:picLocks noChangeAspect="1"/>
        </xdr:cNvPicPr>
      </xdr:nvPicPr>
      <xdr:blipFill>
        <a:blip r:embed="rId47"/>
        <a:stretch/>
      </xdr:blipFill>
      <xdr:spPr bwMode="auto">
        <a:xfrm>
          <a:off x="713288" y="15003464"/>
          <a:ext cx="368009" cy="108748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327025</xdr:colOff>
      <xdr:row>98</xdr:row>
      <xdr:rowOff>92201</xdr:rowOff>
    </xdr:from>
    <xdr:to>
      <xdr:col>1</xdr:col>
      <xdr:colOff>973742</xdr:colOff>
      <xdr:row>100</xdr:row>
      <xdr:rowOff>304800</xdr:rowOff>
    </xdr:to>
    <xdr:pic>
      <xdr:nvPicPr>
        <xdr:cNvPr id="49" name="Рисунок 5"/>
        <xdr:cNvPicPr>
          <a:picLocks noChangeAspect="1"/>
        </xdr:cNvPicPr>
      </xdr:nvPicPr>
      <xdr:blipFill>
        <a:blip r:embed="rId48"/>
        <a:stretch/>
      </xdr:blipFill>
      <xdr:spPr bwMode="auto">
        <a:xfrm>
          <a:off x="584200" y="19113626"/>
          <a:ext cx="646717" cy="97459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196848</xdr:colOff>
      <xdr:row>92</xdr:row>
      <xdr:rowOff>85581</xdr:rowOff>
    </xdr:from>
    <xdr:to>
      <xdr:col>1</xdr:col>
      <xdr:colOff>884802</xdr:colOff>
      <xdr:row>94</xdr:row>
      <xdr:rowOff>323849</xdr:rowOff>
    </xdr:to>
    <xdr:pic>
      <xdr:nvPicPr>
        <xdr:cNvPr id="50" name="Рисунок 6"/>
        <xdr:cNvPicPr>
          <a:picLocks noChangeAspect="1"/>
        </xdr:cNvPicPr>
      </xdr:nvPicPr>
      <xdr:blipFill>
        <a:blip r:embed="rId49"/>
        <a:stretch/>
      </xdr:blipFill>
      <xdr:spPr bwMode="auto">
        <a:xfrm>
          <a:off x="454025" y="16821006"/>
          <a:ext cx="687953" cy="100026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198439</xdr:colOff>
      <xdr:row>95</xdr:row>
      <xdr:rowOff>48349</xdr:rowOff>
    </xdr:from>
    <xdr:to>
      <xdr:col>1</xdr:col>
      <xdr:colOff>923925</xdr:colOff>
      <xdr:row>97</xdr:row>
      <xdr:rowOff>285751</xdr:rowOff>
    </xdr:to>
    <xdr:pic>
      <xdr:nvPicPr>
        <xdr:cNvPr id="51" name="Рисунок 7"/>
        <xdr:cNvPicPr>
          <a:picLocks noChangeAspect="1"/>
        </xdr:cNvPicPr>
      </xdr:nvPicPr>
      <xdr:blipFill>
        <a:blip r:embed="rId50"/>
        <a:stretch/>
      </xdr:blipFill>
      <xdr:spPr bwMode="auto">
        <a:xfrm>
          <a:off x="455614" y="17926774"/>
          <a:ext cx="725486" cy="99940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twoCell">
    <xdr:from>
      <xdr:col>1</xdr:col>
      <xdr:colOff>184149</xdr:colOff>
      <xdr:row>316</xdr:row>
      <xdr:rowOff>187326</xdr:rowOff>
    </xdr:from>
    <xdr:to>
      <xdr:col>1</xdr:col>
      <xdr:colOff>823484</xdr:colOff>
      <xdr:row>322</xdr:row>
      <xdr:rowOff>43391</xdr:rowOff>
    </xdr:to>
    <xdr:pic>
      <xdr:nvPicPr>
        <xdr:cNvPr id="52" name="Picture 276"/>
        <xdr:cNvPicPr>
          <a:picLocks noChangeAspect="1" noChangeArrowheads="1"/>
        </xdr:cNvPicPr>
      </xdr:nvPicPr>
      <xdr:blipFill>
        <a:blip r:embed="rId51">
          <a:extLst>
            <a:ext uri="{96DAC541-7B7A-43D3-8B79-37D633B846F1}">
              <asvg:svgBlip xmlns:asvg="http://schemas.microsoft.com/office/drawing/2016/SVG/main" r:embed="rId52"/>
            </a:ext>
          </a:extLst>
        </a:blip>
        <a:stretch/>
      </xdr:blipFill>
      <xdr:spPr bwMode="auto">
        <a:xfrm>
          <a:off x="438149" y="59094159"/>
          <a:ext cx="639335" cy="882649"/>
        </a:xfrm>
        <a:prstGeom prst="rect">
          <a:avLst/>
        </a:prstGeom>
        <a:noFill/>
        <a:ln>
          <a:noFill/>
        </a:ln>
      </xdr:spPr>
    </xdr:pic>
    <xdr:clientData/>
  </xdr:twoCellAnchor>
  <xdr:twoCellAnchor editAs="twoCell">
    <xdr:from>
      <xdr:col>1</xdr:col>
      <xdr:colOff>58738</xdr:colOff>
      <xdr:row>7</xdr:row>
      <xdr:rowOff>31750</xdr:rowOff>
    </xdr:from>
    <xdr:to>
      <xdr:col>1</xdr:col>
      <xdr:colOff>867340</xdr:colOff>
      <xdr:row>8</xdr:row>
      <xdr:rowOff>190500</xdr:rowOff>
    </xdr:to>
    <xdr:pic>
      <xdr:nvPicPr>
        <xdr:cNvPr id="53" name="Picture 1330"/>
        <xdr:cNvPicPr>
          <a:picLocks noChangeAspect="1" noChangeArrowheads="1"/>
        </xdr:cNvPicPr>
      </xdr:nvPicPr>
      <xdr:blipFill>
        <a:blip r:embed="rId53"/>
        <a:stretch/>
      </xdr:blipFill>
      <xdr:spPr bwMode="auto">
        <a:xfrm>
          <a:off x="315913" y="1555750"/>
          <a:ext cx="808602" cy="3683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twoCell">
    <xdr:from>
      <xdr:col>1</xdr:col>
      <xdr:colOff>9525</xdr:colOff>
      <xdr:row>13</xdr:row>
      <xdr:rowOff>45464</xdr:rowOff>
    </xdr:from>
    <xdr:to>
      <xdr:col>1</xdr:col>
      <xdr:colOff>838200</xdr:colOff>
      <xdr:row>14</xdr:row>
      <xdr:rowOff>193675</xdr:rowOff>
    </xdr:to>
    <xdr:pic>
      <xdr:nvPicPr>
        <xdr:cNvPr id="54" name="Picture 185"/>
        <xdr:cNvPicPr>
          <a:picLocks noChangeAspect="1" noChangeArrowheads="1"/>
        </xdr:cNvPicPr>
      </xdr:nvPicPr>
      <xdr:blipFill>
        <a:blip r:embed="rId54">
          <a:extLst>
            <a:ext uri="{96DAC541-7B7A-43D3-8B79-37D633B846F1}">
              <asvg:svgBlip xmlns:asvg="http://schemas.microsoft.com/office/drawing/2016/SVG/main" r:embed="rId55"/>
            </a:ext>
          </a:extLst>
        </a:blip>
        <a:stretch/>
      </xdr:blipFill>
      <xdr:spPr bwMode="auto">
        <a:xfrm>
          <a:off x="266700" y="2826764"/>
          <a:ext cx="828675" cy="35776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twoCell">
    <xdr:from>
      <xdr:col>1</xdr:col>
      <xdr:colOff>19050</xdr:colOff>
      <xdr:row>15</xdr:row>
      <xdr:rowOff>74611</xdr:rowOff>
    </xdr:from>
    <xdr:to>
      <xdr:col>1</xdr:col>
      <xdr:colOff>817964</xdr:colOff>
      <xdr:row>17</xdr:row>
      <xdr:rowOff>0</xdr:rowOff>
    </xdr:to>
    <xdr:pic>
      <xdr:nvPicPr>
        <xdr:cNvPr id="55" name="Picture 212"/>
        <xdr:cNvPicPr>
          <a:picLocks noChangeAspect="1" noChangeArrowheads="1"/>
        </xdr:cNvPicPr>
      </xdr:nvPicPr>
      <xdr:blipFill>
        <a:blip r:embed="rId56">
          <a:extLst>
            <a:ext uri="{96DAC541-7B7A-43D3-8B79-37D633B846F1}">
              <asvg:svgBlip xmlns:asvg="http://schemas.microsoft.com/office/drawing/2016/SVG/main" r:embed="rId57"/>
            </a:ext>
          </a:extLst>
        </a:blip>
        <a:stretch/>
      </xdr:blipFill>
      <xdr:spPr bwMode="auto">
        <a:xfrm>
          <a:off x="276225" y="3275011"/>
          <a:ext cx="798914" cy="34448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twoCell">
    <xdr:from>
      <xdr:col>1</xdr:col>
      <xdr:colOff>196848</xdr:colOff>
      <xdr:row>312</xdr:row>
      <xdr:rowOff>147108</xdr:rowOff>
    </xdr:from>
    <xdr:to>
      <xdr:col>1</xdr:col>
      <xdr:colOff>867833</xdr:colOff>
      <xdr:row>314</xdr:row>
      <xdr:rowOff>153155</xdr:rowOff>
    </xdr:to>
    <xdr:pic>
      <xdr:nvPicPr>
        <xdr:cNvPr id="57" name="40843" descr="Петля универсальная IN4400U BL (4BB 100x75x2,5) черный матовый"/>
        <xdr:cNvPicPr>
          <a:picLocks noChangeAspect="1"/>
        </xdr:cNvPicPr>
      </xdr:nvPicPr>
      <xdr:blipFill>
        <a:blip r:embed="rId58"/>
        <a:stretch/>
      </xdr:blipFill>
      <xdr:spPr bwMode="auto">
        <a:xfrm>
          <a:off x="450850" y="57699274"/>
          <a:ext cx="670984" cy="958546"/>
        </a:xfrm>
        <a:prstGeom prst="rect">
          <a:avLst/>
        </a:prstGeom>
      </xdr:spPr>
    </xdr:pic>
    <xdr:clientData/>
  </xdr:twoCellAnchor>
  <xdr:oneCellAnchor>
    <xdr:from>
      <xdr:col>1</xdr:col>
      <xdr:colOff>160448</xdr:colOff>
      <xdr:row>256</xdr:row>
      <xdr:rowOff>145021</xdr:rowOff>
    </xdr:from>
    <xdr:ext cx="853438" cy="400049"/>
    <xdr:pic>
      <xdr:nvPicPr>
        <xdr:cNvPr id="58" name="Рисунок 57"/>
        <xdr:cNvPicPr>
          <a:picLocks noChangeAspect="1"/>
        </xdr:cNvPicPr>
      </xdr:nvPicPr>
      <xdr:blipFill>
        <a:blip r:embed="rId59"/>
        <a:stretch/>
      </xdr:blipFill>
      <xdr:spPr bwMode="auto">
        <a:xfrm>
          <a:off x="448882" y="48541412"/>
          <a:ext cx="853438" cy="400049"/>
        </a:xfrm>
        <a:prstGeom prst="rect">
          <a:avLst/>
        </a:prstGeom>
      </xdr:spPr>
    </xdr:pic>
    <xdr:clientData/>
  </xdr:oneCellAnchor>
  <xdr:twoCellAnchor editAs="oneCell">
    <xdr:from>
      <xdr:col>1</xdr:col>
      <xdr:colOff>317500</xdr:colOff>
      <xdr:row>195</xdr:row>
      <xdr:rowOff>127000</xdr:rowOff>
    </xdr:from>
    <xdr:to>
      <xdr:col>1</xdr:col>
      <xdr:colOff>717549</xdr:colOff>
      <xdr:row>196</xdr:row>
      <xdr:rowOff>190765</xdr:rowOff>
    </xdr:to>
    <xdr:pic>
      <xdr:nvPicPr>
        <xdr:cNvPr id="60" name="Рисунок 59"/>
        <xdr:cNvPicPr>
          <a:picLocks noChangeAspect="1"/>
        </xdr:cNvPicPr>
      </xdr:nvPicPr>
      <xdr:blipFill>
        <a:blip r:embed="rId60"/>
        <a:srcRect l="33274" t="26297" r="31126" b="20751"/>
        <a:stretch/>
      </xdr:blipFill>
      <xdr:spPr bwMode="auto">
        <a:xfrm>
          <a:off x="603250" y="31718250"/>
          <a:ext cx="400049" cy="598223"/>
        </a:xfrm>
        <a:prstGeom prst="rect">
          <a:avLst/>
        </a:prstGeom>
      </xdr:spPr>
    </xdr:pic>
    <xdr:clientData/>
  </xdr:twoCellAnchor>
  <xdr:twoCellAnchor editAs="oneCell">
    <xdr:from>
      <xdr:col>1</xdr:col>
      <xdr:colOff>301625</xdr:colOff>
      <xdr:row>200</xdr:row>
      <xdr:rowOff>142875</xdr:rowOff>
    </xdr:from>
    <xdr:to>
      <xdr:col>1</xdr:col>
      <xdr:colOff>768350</xdr:colOff>
      <xdr:row>203</xdr:row>
      <xdr:rowOff>47625</xdr:rowOff>
    </xdr:to>
    <xdr:pic>
      <xdr:nvPicPr>
        <xdr:cNvPr id="61" name="Рисунок 60"/>
        <xdr:cNvPicPr>
          <a:picLocks noChangeAspect="1"/>
        </xdr:cNvPicPr>
      </xdr:nvPicPr>
      <xdr:blipFill>
        <a:blip r:embed="rId61"/>
        <a:srcRect l="21709" t="22564" r="44786" b="43020"/>
        <a:stretch/>
      </xdr:blipFill>
      <xdr:spPr bwMode="auto">
        <a:xfrm>
          <a:off x="587375" y="33067625"/>
          <a:ext cx="466725" cy="476250"/>
        </a:xfrm>
        <a:prstGeom prst="rect">
          <a:avLst/>
        </a:prstGeom>
      </xdr:spPr>
    </xdr:pic>
    <xdr:clientData/>
  </xdr:twoCellAnchor>
  <xdr:twoCellAnchor editAs="oneCell">
    <xdr:from>
      <xdr:col>1</xdr:col>
      <xdr:colOff>301625</xdr:colOff>
      <xdr:row>203</xdr:row>
      <xdr:rowOff>174623</xdr:rowOff>
    </xdr:from>
    <xdr:to>
      <xdr:col>1</xdr:col>
      <xdr:colOff>742972</xdr:colOff>
      <xdr:row>205</xdr:row>
      <xdr:rowOff>22225</xdr:rowOff>
    </xdr:to>
    <xdr:pic>
      <xdr:nvPicPr>
        <xdr:cNvPr id="62" name="Рисунок 61"/>
        <xdr:cNvPicPr>
          <a:picLocks noChangeAspect="1"/>
        </xdr:cNvPicPr>
      </xdr:nvPicPr>
      <xdr:blipFill>
        <a:blip r:embed="rId62"/>
        <a:srcRect l="13841" t="0" r="13596" b="0"/>
        <a:stretch/>
      </xdr:blipFill>
      <xdr:spPr bwMode="auto">
        <a:xfrm>
          <a:off x="587375" y="33670875"/>
          <a:ext cx="441348" cy="609600"/>
        </a:xfrm>
        <a:prstGeom prst="rect">
          <a:avLst/>
        </a:prstGeom>
      </xdr:spPr>
    </xdr:pic>
    <xdr:clientData/>
  </xdr:twoCellAnchor>
  <xdr:oneCellAnchor>
    <xdr:from>
      <xdr:col>1</xdr:col>
      <xdr:colOff>28575</xdr:colOff>
      <xdr:row>111</xdr:row>
      <xdr:rowOff>28576</xdr:rowOff>
    </xdr:from>
    <xdr:ext cx="799474" cy="304800"/>
    <xdr:pic>
      <xdr:nvPicPr>
        <xdr:cNvPr id="63" name="Рисунок 62"/>
        <xdr:cNvPicPr>
          <a:picLocks noChangeAspect="1"/>
        </xdr:cNvPicPr>
      </xdr:nvPicPr>
      <xdr:blipFill>
        <a:blip r:embed="rId63"/>
        <a:stretch/>
      </xdr:blipFill>
      <xdr:spPr bwMode="auto">
        <a:xfrm>
          <a:off x="285750" y="7800976"/>
          <a:ext cx="799474" cy="304800"/>
        </a:xfrm>
        <a:prstGeom prst="rect">
          <a:avLst/>
        </a:prstGeom>
      </xdr:spPr>
    </xdr:pic>
    <xdr:clientData/>
  </xdr:oneCellAnchor>
  <xdr:oneCellAnchor>
    <xdr:from>
      <xdr:col>1</xdr:col>
      <xdr:colOff>19050</xdr:colOff>
      <xdr:row>117</xdr:row>
      <xdr:rowOff>200025</xdr:rowOff>
    </xdr:from>
    <xdr:ext cx="812068" cy="323849"/>
    <xdr:pic>
      <xdr:nvPicPr>
        <xdr:cNvPr id="64" name="Рисунок 63"/>
        <xdr:cNvPicPr>
          <a:picLocks noChangeAspect="1"/>
        </xdr:cNvPicPr>
      </xdr:nvPicPr>
      <xdr:blipFill>
        <a:blip r:embed="rId64"/>
        <a:stretch/>
      </xdr:blipFill>
      <xdr:spPr bwMode="auto">
        <a:xfrm>
          <a:off x="276225" y="9286875"/>
          <a:ext cx="812068" cy="323850"/>
        </a:xfrm>
        <a:prstGeom prst="rect">
          <a:avLst/>
        </a:prstGeom>
      </xdr:spPr>
    </xdr:pic>
    <xdr:clientData/>
  </xdr:oneCellAnchor>
  <xdr:twoCellAnchor editAs="oneCell">
    <xdr:from>
      <xdr:col>1</xdr:col>
      <xdr:colOff>174623</xdr:colOff>
      <xdr:row>139</xdr:row>
      <xdr:rowOff>174623</xdr:rowOff>
    </xdr:from>
    <xdr:to>
      <xdr:col>1</xdr:col>
      <xdr:colOff>927099</xdr:colOff>
      <xdr:row>141</xdr:row>
      <xdr:rowOff>164269</xdr:rowOff>
    </xdr:to>
    <xdr:pic>
      <xdr:nvPicPr>
        <xdr:cNvPr id="68" name="Рисунок 67"/>
        <xdr:cNvPicPr>
          <a:picLocks noChangeAspect="1"/>
        </xdr:cNvPicPr>
      </xdr:nvPicPr>
      <xdr:blipFill>
        <a:blip r:embed="rId65"/>
        <a:srcRect l="4412" t="27206" r="4227" b="27021"/>
        <a:stretch/>
      </xdr:blipFill>
      <xdr:spPr bwMode="auto">
        <a:xfrm>
          <a:off x="460375" y="30686375"/>
          <a:ext cx="752474" cy="370644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254000</xdr:colOff>
      <xdr:row>144</xdr:row>
      <xdr:rowOff>95250</xdr:rowOff>
    </xdr:from>
    <xdr:to>
      <xdr:col>1</xdr:col>
      <xdr:colOff>758826</xdr:colOff>
      <xdr:row>146</xdr:row>
      <xdr:rowOff>34926</xdr:rowOff>
    </xdr:to>
    <xdr:pic>
      <xdr:nvPicPr>
        <xdr:cNvPr id="69" name="Рисунок 68"/>
        <xdr:cNvPicPr>
          <a:picLocks noChangeAspect="1"/>
        </xdr:cNvPicPr>
      </xdr:nvPicPr>
      <xdr:blipFill>
        <a:blip r:embed="rId66"/>
        <a:srcRect l="51145" t="28395" r="5465" b="28218"/>
        <a:stretch/>
      </xdr:blipFill>
      <xdr:spPr bwMode="auto">
        <a:xfrm>
          <a:off x="539750" y="31559500"/>
          <a:ext cx="504826" cy="511176"/>
        </a:xfrm>
        <a:prstGeom prst="rect">
          <a:avLst/>
        </a:prstGeom>
      </xdr:spPr>
    </xdr:pic>
    <xdr:clientData/>
  </xdr:twoCellAnchor>
  <xdr:oneCellAnchor>
    <xdr:from>
      <xdr:col>1</xdr:col>
      <xdr:colOff>82550</xdr:colOff>
      <xdr:row>64</xdr:row>
      <xdr:rowOff>186312</xdr:rowOff>
    </xdr:from>
    <xdr:ext cx="792816" cy="286763"/>
    <xdr:pic>
      <xdr:nvPicPr>
        <xdr:cNvPr id="70" name="Рисунок 6"/>
        <xdr:cNvPicPr>
          <a:picLocks noChangeAspect="1"/>
        </xdr:cNvPicPr>
      </xdr:nvPicPr>
      <xdr:blipFill>
        <a:blip r:embed="rId67"/>
        <a:stretch/>
      </xdr:blipFill>
      <xdr:spPr bwMode="auto">
        <a:xfrm>
          <a:off x="368300" y="13251437"/>
          <a:ext cx="792816" cy="286763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1</xdr:col>
      <xdr:colOff>123824</xdr:colOff>
      <xdr:row>69</xdr:row>
      <xdr:rowOff>164747</xdr:rowOff>
    </xdr:from>
    <xdr:ext cx="819150" cy="353954"/>
    <xdr:pic>
      <xdr:nvPicPr>
        <xdr:cNvPr id="71" name="Рисунок 9"/>
        <xdr:cNvPicPr>
          <a:picLocks noChangeAspect="1"/>
        </xdr:cNvPicPr>
      </xdr:nvPicPr>
      <xdr:blipFill>
        <a:blip r:embed="rId68"/>
        <a:stretch/>
      </xdr:blipFill>
      <xdr:spPr bwMode="auto">
        <a:xfrm>
          <a:off x="409575" y="14182372"/>
          <a:ext cx="819150" cy="353954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1</xdr:col>
      <xdr:colOff>260350</xdr:colOff>
      <xdr:row>67</xdr:row>
      <xdr:rowOff>98424</xdr:rowOff>
    </xdr:from>
    <xdr:ext cx="410052" cy="400051"/>
    <xdr:pic>
      <xdr:nvPicPr>
        <xdr:cNvPr id="72" name="Рисунок 11"/>
        <xdr:cNvPicPr>
          <a:picLocks noChangeAspect="1"/>
        </xdr:cNvPicPr>
      </xdr:nvPicPr>
      <xdr:blipFill>
        <a:blip r:embed="rId69"/>
        <a:stretch/>
      </xdr:blipFill>
      <xdr:spPr bwMode="auto">
        <a:xfrm>
          <a:off x="546100" y="13735049"/>
          <a:ext cx="410052" cy="400051"/>
        </a:xfrm>
        <a:prstGeom prst="rect">
          <a:avLst/>
        </a:prstGeom>
        <a:noFill/>
        <a:ln>
          <a:noFill/>
        </a:ln>
      </xdr:spPr>
    </xdr:pic>
    <xdr:clientData/>
  </xdr:oneCellAnchor>
  <xdr:twoCellAnchor editAs="oneCell">
    <xdr:from>
      <xdr:col>1</xdr:col>
      <xdr:colOff>288926</xdr:colOff>
      <xdr:row>79</xdr:row>
      <xdr:rowOff>47625</xdr:rowOff>
    </xdr:from>
    <xdr:to>
      <xdr:col>1</xdr:col>
      <xdr:colOff>683532</xdr:colOff>
      <xdr:row>80</xdr:row>
      <xdr:rowOff>174623</xdr:rowOff>
    </xdr:to>
    <xdr:pic>
      <xdr:nvPicPr>
        <xdr:cNvPr id="73" name="Рисунок 467"/>
        <xdr:cNvPicPr>
          <a:picLocks noChangeAspect="1"/>
        </xdr:cNvPicPr>
      </xdr:nvPicPr>
      <xdr:blipFill>
        <a:blip r:embed="rId70"/>
        <a:stretch/>
      </xdr:blipFill>
      <xdr:spPr bwMode="auto">
        <a:xfrm>
          <a:off x="574676" y="15795625"/>
          <a:ext cx="394606" cy="3175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</xdr:col>
      <xdr:colOff>231776</xdr:colOff>
      <xdr:row>75</xdr:row>
      <xdr:rowOff>170305</xdr:rowOff>
    </xdr:from>
    <xdr:to>
      <xdr:col>1</xdr:col>
      <xdr:colOff>722808</xdr:colOff>
      <xdr:row>79</xdr:row>
      <xdr:rowOff>1</xdr:rowOff>
    </xdr:to>
    <xdr:pic>
      <xdr:nvPicPr>
        <xdr:cNvPr id="74" name="Рисунок 461"/>
        <xdr:cNvPicPr>
          <a:picLocks noChangeAspect="1"/>
        </xdr:cNvPicPr>
      </xdr:nvPicPr>
      <xdr:blipFill>
        <a:blip r:embed="rId71"/>
        <a:stretch/>
      </xdr:blipFill>
      <xdr:spPr bwMode="auto">
        <a:xfrm>
          <a:off x="517526" y="15156305"/>
          <a:ext cx="491031" cy="591696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</xdr:col>
      <xdr:colOff>250825</xdr:colOff>
      <xdr:row>73</xdr:row>
      <xdr:rowOff>114178</xdr:rowOff>
    </xdr:from>
    <xdr:to>
      <xdr:col>1</xdr:col>
      <xdr:colOff>793750</xdr:colOff>
      <xdr:row>75</xdr:row>
      <xdr:rowOff>145142</xdr:rowOff>
    </xdr:to>
    <xdr:pic>
      <xdr:nvPicPr>
        <xdr:cNvPr id="75" name="Рисунок 440"/>
        <xdr:cNvPicPr>
          <a:picLocks noChangeAspect="1"/>
        </xdr:cNvPicPr>
      </xdr:nvPicPr>
      <xdr:blipFill>
        <a:blip r:embed="rId72"/>
        <a:srcRect l="16299" t="29779" r="16543" b="29777"/>
        <a:stretch/>
      </xdr:blipFill>
      <xdr:spPr bwMode="auto">
        <a:xfrm>
          <a:off x="536575" y="14719180"/>
          <a:ext cx="542925" cy="42557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1</xdr:col>
      <xdr:colOff>79375</xdr:colOff>
      <xdr:row>228</xdr:row>
      <xdr:rowOff>31750</xdr:rowOff>
    </xdr:from>
    <xdr:to>
      <xdr:col>1</xdr:col>
      <xdr:colOff>872349</xdr:colOff>
      <xdr:row>230</xdr:row>
      <xdr:rowOff>55420</xdr:rowOff>
    </xdr:to>
    <xdr:pic>
      <xdr:nvPicPr>
        <xdr:cNvPr id="76" name="Рисунок 75"/>
        <xdr:cNvPicPr>
          <a:picLocks noChangeAspect="1"/>
        </xdr:cNvPicPr>
      </xdr:nvPicPr>
      <xdr:blipFill>
        <a:blip r:embed="rId73"/>
        <a:srcRect l="0" t="25116" r="0" b="24652"/>
        <a:stretch/>
      </xdr:blipFill>
      <xdr:spPr bwMode="auto">
        <a:xfrm>
          <a:off x="365125" y="49720500"/>
          <a:ext cx="792974" cy="404670"/>
        </a:xfrm>
        <a:prstGeom prst="rect">
          <a:avLst/>
        </a:prstGeom>
      </xdr:spPr>
    </xdr:pic>
    <xdr:clientData/>
  </xdr:twoCellAnchor>
  <xdr:twoCellAnchor editAs="oneCell">
    <xdr:from>
      <xdr:col>1</xdr:col>
      <xdr:colOff>79375</xdr:colOff>
      <xdr:row>232</xdr:row>
      <xdr:rowOff>47625</xdr:rowOff>
    </xdr:from>
    <xdr:to>
      <xdr:col>1</xdr:col>
      <xdr:colOff>871341</xdr:colOff>
      <xdr:row>233</xdr:row>
      <xdr:rowOff>79823</xdr:rowOff>
    </xdr:to>
    <xdr:pic>
      <xdr:nvPicPr>
        <xdr:cNvPr id="77" name="Рисунок 76"/>
        <xdr:cNvPicPr>
          <a:picLocks noChangeAspect="1"/>
        </xdr:cNvPicPr>
      </xdr:nvPicPr>
      <xdr:blipFill>
        <a:blip r:embed="rId74"/>
        <a:srcRect l="2525" t="24490" r="4287" b="26515"/>
        <a:stretch/>
      </xdr:blipFill>
      <xdr:spPr bwMode="auto">
        <a:xfrm>
          <a:off x="365125" y="50688875"/>
          <a:ext cx="791965" cy="413198"/>
        </a:xfrm>
        <a:prstGeom prst="rect">
          <a:avLst/>
        </a:prstGeom>
      </xdr:spPr>
    </xdr:pic>
    <xdr:clientData/>
  </xdr:twoCellAnchor>
  <xdr:twoCellAnchor editAs="oneCell">
    <xdr:from>
      <xdr:col>1</xdr:col>
      <xdr:colOff>339725</xdr:colOff>
      <xdr:row>209</xdr:row>
      <xdr:rowOff>136552</xdr:rowOff>
    </xdr:from>
    <xdr:to>
      <xdr:col>1</xdr:col>
      <xdr:colOff>825500</xdr:colOff>
      <xdr:row>213</xdr:row>
      <xdr:rowOff>108414</xdr:rowOff>
    </xdr:to>
    <xdr:pic>
      <xdr:nvPicPr>
        <xdr:cNvPr id="78" name="Рисунок 77"/>
        <xdr:cNvPicPr>
          <a:picLocks noChangeAspect="1"/>
        </xdr:cNvPicPr>
      </xdr:nvPicPr>
      <xdr:blipFill>
        <a:blip r:embed="rId75"/>
        <a:srcRect l="0" t="31780" r="0" b="30085"/>
        <a:stretch/>
      </xdr:blipFill>
      <xdr:spPr bwMode="auto">
        <a:xfrm>
          <a:off x="625475" y="46221677"/>
          <a:ext cx="485775" cy="924364"/>
        </a:xfrm>
        <a:prstGeom prst="rect">
          <a:avLst/>
        </a:prstGeom>
      </xdr:spPr>
    </xdr:pic>
    <xdr:clientData/>
  </xdr:twoCellAnchor>
  <xdr:oneCellAnchor>
    <xdr:from>
      <xdr:col>1</xdr:col>
      <xdr:colOff>66676</xdr:colOff>
      <xdr:row>159</xdr:row>
      <xdr:rowOff>77745</xdr:rowOff>
    </xdr:from>
    <xdr:ext cx="761999" cy="284204"/>
    <xdr:pic>
      <xdr:nvPicPr>
        <xdr:cNvPr id="79" name="Рисунок 78"/>
        <xdr:cNvPicPr>
          <a:picLocks noChangeAspect="1" noChangeArrowheads="1"/>
        </xdr:cNvPicPr>
      </xdr:nvPicPr>
      <xdr:blipFill>
        <a:blip r:embed="rId76">
          <a:extLst>
            <a:ext uri="{96DAC541-7B7A-43D3-8B79-37D633B846F1}">
              <asvg:svgBlip xmlns:asvg="http://schemas.microsoft.com/office/drawing/2016/SVG/main" r:embed="rId77"/>
            </a:ext>
          </a:extLst>
        </a:blip>
        <a:stretch/>
      </xdr:blipFill>
      <xdr:spPr bwMode="auto">
        <a:xfrm>
          <a:off x="323851" y="45073845"/>
          <a:ext cx="761999" cy="284205"/>
        </a:xfrm>
        <a:prstGeom prst="rect">
          <a:avLst/>
        </a:prstGeom>
        <a:noFill/>
      </xdr:spPr>
    </xdr:pic>
    <xdr:clientData/>
  </xdr:oneCellAnchor>
  <xdr:twoCellAnchor editAs="oneCell">
    <xdr:from>
      <xdr:col>1</xdr:col>
      <xdr:colOff>174172</xdr:colOff>
      <xdr:row>149</xdr:row>
      <xdr:rowOff>70757</xdr:rowOff>
    </xdr:from>
    <xdr:to>
      <xdr:col>1</xdr:col>
      <xdr:colOff>962449</xdr:colOff>
      <xdr:row>150</xdr:row>
      <xdr:rowOff>108858</xdr:rowOff>
    </xdr:to>
    <xdr:pic>
      <xdr:nvPicPr>
        <xdr:cNvPr id="80" name="Рисунок 79"/>
        <xdr:cNvPicPr>
          <a:picLocks noChangeAspect="1"/>
        </xdr:cNvPicPr>
      </xdr:nvPicPr>
      <xdr:blipFill>
        <a:blip r:embed="rId78"/>
        <a:srcRect l="11160" t="15870" r="12319" b="14783"/>
        <a:stretch/>
      </xdr:blipFill>
      <xdr:spPr bwMode="auto">
        <a:xfrm>
          <a:off x="527958" y="38402079"/>
          <a:ext cx="788277" cy="473529"/>
        </a:xfrm>
        <a:prstGeom prst="rect">
          <a:avLst/>
        </a:prstGeom>
      </xdr:spPr>
    </xdr:pic>
    <xdr:clientData/>
  </xdr:twoCellAnchor>
  <xdr:twoCellAnchor editAs="oneCell">
    <xdr:from>
      <xdr:col>1</xdr:col>
      <xdr:colOff>179351</xdr:colOff>
      <xdr:row>276</xdr:row>
      <xdr:rowOff>186451</xdr:rowOff>
    </xdr:from>
    <xdr:to>
      <xdr:col>1</xdr:col>
      <xdr:colOff>946151</xdr:colOff>
      <xdr:row>279</xdr:row>
      <xdr:rowOff>63500</xdr:rowOff>
    </xdr:to>
    <xdr:pic>
      <xdr:nvPicPr>
        <xdr:cNvPr id="81" name="Рисунок 80"/>
        <xdr:cNvPicPr>
          <a:picLocks noChangeAspect="1"/>
        </xdr:cNvPicPr>
      </xdr:nvPicPr>
      <xdr:blipFill>
        <a:blip r:embed="rId79"/>
        <a:srcRect l="0" t="32198" r="0" b="32079"/>
        <a:stretch/>
      </xdr:blipFill>
      <xdr:spPr bwMode="auto">
        <a:xfrm>
          <a:off x="528601" y="68956951"/>
          <a:ext cx="766800" cy="448549"/>
        </a:xfrm>
        <a:prstGeom prst="rect">
          <a:avLst/>
        </a:prstGeom>
      </xdr:spPr>
    </xdr:pic>
    <xdr:clientData/>
  </xdr:twoCellAnchor>
  <xdr:twoCellAnchor editAs="oneCell">
    <xdr:from>
      <xdr:col>1</xdr:col>
      <xdr:colOff>158750</xdr:colOff>
      <xdr:row>392</xdr:row>
      <xdr:rowOff>122876</xdr:rowOff>
    </xdr:from>
    <xdr:to>
      <xdr:col>1</xdr:col>
      <xdr:colOff>681430</xdr:colOff>
      <xdr:row>396</xdr:row>
      <xdr:rowOff>31750</xdr:rowOff>
    </xdr:to>
    <xdr:pic>
      <xdr:nvPicPr>
        <xdr:cNvPr id="82" name="Рисунок 81" descr="Стандартный цилиндр ключ-ключ 30-30, никель.jpg"/>
        <xdr:cNvPicPr>
          <a:picLocks noChangeAspect="1"/>
        </xdr:cNvPicPr>
      </xdr:nvPicPr>
      <xdr:blipFill>
        <a:blip r:embed="rId80"/>
        <a:stretch/>
      </xdr:blipFill>
      <xdr:spPr bwMode="auto">
        <a:xfrm>
          <a:off x="508000" y="100024251"/>
          <a:ext cx="522680" cy="670874"/>
        </a:xfrm>
        <a:prstGeom prst="rect">
          <a:avLst/>
        </a:prstGeom>
      </xdr:spPr>
    </xdr:pic>
    <xdr:clientData/>
  </xdr:twoCellAnchor>
  <xdr:twoCellAnchor editAs="oneCell">
    <xdr:from>
      <xdr:col>1</xdr:col>
      <xdr:colOff>176357</xdr:colOff>
      <xdr:row>475</xdr:row>
      <xdr:rowOff>76200</xdr:rowOff>
    </xdr:from>
    <xdr:to>
      <xdr:col>1</xdr:col>
      <xdr:colOff>644371</xdr:colOff>
      <xdr:row>480</xdr:row>
      <xdr:rowOff>15878</xdr:rowOff>
    </xdr:to>
    <xdr:pic>
      <xdr:nvPicPr>
        <xdr:cNvPr id="84" name="Picture 414"/>
        <xdr:cNvPicPr>
          <a:picLocks noChangeAspect="1" noChangeArrowheads="1"/>
        </xdr:cNvPicPr>
      </xdr:nvPicPr>
      <xdr:blipFill>
        <a:blip r:embed="rId81"/>
        <a:stretch/>
      </xdr:blipFill>
      <xdr:spPr bwMode="auto">
        <a:xfrm rot="5400000">
          <a:off x="313525" y="117001283"/>
          <a:ext cx="892177" cy="468014"/>
        </a:xfrm>
        <a:prstGeom prst="rect">
          <a:avLst/>
        </a:prstGeom>
        <a:noFill/>
        <a:ln>
          <a:noFill/>
        </a:ln>
        <a:effectLst/>
      </xdr:spPr>
    </xdr:pic>
    <xdr:clientData/>
  </xdr:twoCellAnchor>
  <xdr:twoCellAnchor editAs="oneCell">
    <xdr:from>
      <xdr:col>1</xdr:col>
      <xdr:colOff>98424</xdr:colOff>
      <xdr:row>481</xdr:row>
      <xdr:rowOff>27549</xdr:rowOff>
    </xdr:from>
    <xdr:to>
      <xdr:col>1</xdr:col>
      <xdr:colOff>909705</xdr:colOff>
      <xdr:row>485</xdr:row>
      <xdr:rowOff>0</xdr:rowOff>
    </xdr:to>
    <xdr:pic>
      <xdr:nvPicPr>
        <xdr:cNvPr id="85" name="Picture 409"/>
        <xdr:cNvPicPr>
          <a:picLocks noChangeAspect="1" noChangeArrowheads="1"/>
        </xdr:cNvPicPr>
      </xdr:nvPicPr>
      <xdr:blipFill>
        <a:blip r:embed="rId82"/>
        <a:stretch/>
      </xdr:blipFill>
      <xdr:spPr bwMode="auto">
        <a:xfrm>
          <a:off x="447675" y="117899424"/>
          <a:ext cx="811280" cy="988451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104776</xdr:colOff>
      <xdr:row>452</xdr:row>
      <xdr:rowOff>78165</xdr:rowOff>
    </xdr:from>
    <xdr:to>
      <xdr:col>1</xdr:col>
      <xdr:colOff>752475</xdr:colOff>
      <xdr:row>458</xdr:row>
      <xdr:rowOff>47625</xdr:rowOff>
    </xdr:to>
    <xdr:pic>
      <xdr:nvPicPr>
        <xdr:cNvPr id="86" name="Рисунок 85"/>
        <xdr:cNvPicPr>
          <a:picLocks noChangeAspect="1"/>
        </xdr:cNvPicPr>
      </xdr:nvPicPr>
      <xdr:blipFill>
        <a:blip r:embed="rId83"/>
        <a:stretch/>
      </xdr:blipFill>
      <xdr:spPr bwMode="auto">
        <a:xfrm>
          <a:off x="454026" y="111869915"/>
          <a:ext cx="647700" cy="1112460"/>
        </a:xfrm>
        <a:prstGeom prst="rect">
          <a:avLst/>
        </a:prstGeom>
      </xdr:spPr>
    </xdr:pic>
    <xdr:clientData/>
  </xdr:twoCellAnchor>
  <xdr:twoCellAnchor editAs="oneCell">
    <xdr:from>
      <xdr:col>1</xdr:col>
      <xdr:colOff>66675</xdr:colOff>
      <xdr:row>441</xdr:row>
      <xdr:rowOff>127000</xdr:rowOff>
    </xdr:from>
    <xdr:to>
      <xdr:col>1</xdr:col>
      <xdr:colOff>781050</xdr:colOff>
      <xdr:row>447</xdr:row>
      <xdr:rowOff>47625</xdr:rowOff>
    </xdr:to>
    <xdr:pic>
      <xdr:nvPicPr>
        <xdr:cNvPr id="87" name="Рисунок 86"/>
        <xdr:cNvPicPr>
          <a:picLocks noChangeAspect="1"/>
        </xdr:cNvPicPr>
      </xdr:nvPicPr>
      <xdr:blipFill>
        <a:blip r:embed="rId84"/>
        <a:stretch/>
      </xdr:blipFill>
      <xdr:spPr bwMode="auto">
        <a:xfrm>
          <a:off x="415925" y="109807375"/>
          <a:ext cx="714375" cy="1063625"/>
        </a:xfrm>
        <a:prstGeom prst="rect">
          <a:avLst/>
        </a:prstGeom>
      </xdr:spPr>
    </xdr:pic>
    <xdr:clientData/>
  </xdr:twoCellAnchor>
  <xdr:twoCellAnchor editAs="oneCell">
    <xdr:from>
      <xdr:col>1</xdr:col>
      <xdr:colOff>219075</xdr:colOff>
      <xdr:row>461</xdr:row>
      <xdr:rowOff>161924</xdr:rowOff>
    </xdr:from>
    <xdr:to>
      <xdr:col>1</xdr:col>
      <xdr:colOff>628413</xdr:colOff>
      <xdr:row>467</xdr:row>
      <xdr:rowOff>174623</xdr:rowOff>
    </xdr:to>
    <xdr:pic>
      <xdr:nvPicPr>
        <xdr:cNvPr id="88" name="Рисунок 87"/>
        <xdr:cNvPicPr>
          <a:picLocks noChangeAspect="1"/>
        </xdr:cNvPicPr>
      </xdr:nvPicPr>
      <xdr:blipFill>
        <a:blip r:embed="rId85"/>
        <a:stretch/>
      </xdr:blipFill>
      <xdr:spPr bwMode="auto">
        <a:xfrm>
          <a:off x="568325" y="113684049"/>
          <a:ext cx="409338" cy="1155701"/>
        </a:xfrm>
        <a:prstGeom prst="rect">
          <a:avLst/>
        </a:prstGeom>
      </xdr:spPr>
    </xdr:pic>
    <xdr:clientData/>
  </xdr:twoCellAnchor>
  <xdr:twoCellAnchor editAs="twoCell">
    <xdr:from>
      <xdr:col>1</xdr:col>
      <xdr:colOff>28576</xdr:colOff>
      <xdr:row>486</xdr:row>
      <xdr:rowOff>190499</xdr:rowOff>
    </xdr:from>
    <xdr:to>
      <xdr:col>1</xdr:col>
      <xdr:colOff>838200</xdr:colOff>
      <xdr:row>486</xdr:row>
      <xdr:rowOff>190499</xdr:rowOff>
    </xdr:to>
    <xdr:grpSp>
      <xdr:nvGrpSpPr>
        <xdr:cNvPr id="0" name=""/>
        <xdr:cNvGrpSpPr/>
      </xdr:nvGrpSpPr>
      <xdr:grpSpPr bwMode="auto">
        <a:xfrm>
          <a:off x="382362" y="123443999"/>
          <a:ext cx="809624" cy="0"/>
          <a:chOff x="13696951" y="114354163"/>
          <a:chExt cx="1552574" cy="1220596"/>
        </a:xfrm>
      </xdr:grpSpPr>
      <xdr:pic>
        <xdr:nvPicPr>
          <xdr:cNvPr id="90" name="Picture 22"/>
          <xdr:cNvPicPr>
            <a:picLocks noChangeAspect="1" noChangeArrowheads="1"/>
          </xdr:cNvPicPr>
        </xdr:nvPicPr>
        <xdr:blipFill>
          <a:blip r:embed="rId86"/>
          <a:stretch/>
        </xdr:blipFill>
        <xdr:spPr bwMode="auto">
          <a:xfrm>
            <a:off x="13696951" y="115066755"/>
            <a:ext cx="476249" cy="498367"/>
          </a:xfrm>
          <a:prstGeom prst="rect">
            <a:avLst/>
          </a:prstGeom>
          <a:noFill/>
          <a:ln>
            <a:noFill/>
          </a:ln>
          <a:effectLst/>
        </xdr:spPr>
      </xdr:pic>
      <xdr:pic>
        <xdr:nvPicPr>
          <xdr:cNvPr id="91" name="Picture 53" descr="TRACK-B"/>
          <xdr:cNvPicPr>
            <a:picLocks noChangeAspect="1" noChangeArrowheads="1"/>
          </xdr:cNvPicPr>
        </xdr:nvPicPr>
        <xdr:blipFill>
          <a:blip r:embed="rId87"/>
          <a:stretch/>
        </xdr:blipFill>
        <xdr:spPr bwMode="auto">
          <a:xfrm>
            <a:off x="14268450" y="115094867"/>
            <a:ext cx="426027" cy="451001"/>
          </a:xfrm>
          <a:prstGeom prst="rect">
            <a:avLst/>
          </a:prstGeom>
          <a:noFill/>
        </xdr:spPr>
      </xdr:pic>
      <xdr:pic>
        <xdr:nvPicPr>
          <xdr:cNvPr id="92" name="Рисунок 91"/>
          <xdr:cNvPicPr>
            <a:picLocks noChangeAspect="1"/>
          </xdr:cNvPicPr>
        </xdr:nvPicPr>
        <xdr:blipFill>
          <a:blip r:embed="rId88"/>
          <a:stretch/>
        </xdr:blipFill>
        <xdr:spPr bwMode="auto">
          <a:xfrm>
            <a:off x="14801850" y="115147724"/>
            <a:ext cx="409575" cy="427035"/>
          </a:xfrm>
          <a:prstGeom prst="rect">
            <a:avLst/>
          </a:prstGeom>
        </xdr:spPr>
      </xdr:pic>
      <xdr:pic>
        <xdr:nvPicPr>
          <xdr:cNvPr id="93" name="Рисунок 92"/>
          <xdr:cNvPicPr>
            <a:picLocks noChangeAspect="1"/>
          </xdr:cNvPicPr>
        </xdr:nvPicPr>
        <xdr:blipFill>
          <a:blip r:embed="rId89"/>
          <a:stretch/>
        </xdr:blipFill>
        <xdr:spPr bwMode="auto">
          <a:xfrm>
            <a:off x="13706475" y="114354163"/>
            <a:ext cx="1543050" cy="629731"/>
          </a:xfrm>
          <a:prstGeom prst="rect">
            <a:avLst/>
          </a:prstGeom>
        </xdr:spPr>
      </xdr:pic>
    </xdr:grpSp>
    <xdr:clientData/>
  </xdr:twoCellAnchor>
  <xdr:twoCellAnchor editAs="twoCell">
    <xdr:from>
      <xdr:col>1</xdr:col>
      <xdr:colOff>38100</xdr:colOff>
      <xdr:row>496</xdr:row>
      <xdr:rowOff>1</xdr:rowOff>
    </xdr:from>
    <xdr:to>
      <xdr:col>1</xdr:col>
      <xdr:colOff>819150</xdr:colOff>
      <xdr:row>496</xdr:row>
      <xdr:rowOff>1</xdr:rowOff>
    </xdr:to>
    <xdr:grpSp>
      <xdr:nvGrpSpPr>
        <xdr:cNvPr id="0" name=""/>
        <xdr:cNvGrpSpPr/>
      </xdr:nvGrpSpPr>
      <xdr:grpSpPr bwMode="auto">
        <a:xfrm>
          <a:off x="391886" y="135976180"/>
          <a:ext cx="781050" cy="0"/>
          <a:chOff x="13097590" y="122348625"/>
          <a:chExt cx="2185752" cy="1473906"/>
        </a:xfrm>
      </xdr:grpSpPr>
      <xdr:pic>
        <xdr:nvPicPr>
          <xdr:cNvPr id="95" name="Рисунок 94"/>
          <xdr:cNvPicPr>
            <a:picLocks noChangeAspect="1"/>
          </xdr:cNvPicPr>
        </xdr:nvPicPr>
        <xdr:blipFill>
          <a:blip r:embed="rId90"/>
          <a:stretch/>
        </xdr:blipFill>
        <xdr:spPr bwMode="auto">
          <a:xfrm>
            <a:off x="13344525" y="123186824"/>
            <a:ext cx="523875" cy="628650"/>
          </a:xfrm>
          <a:prstGeom prst="rect">
            <a:avLst/>
          </a:prstGeom>
        </xdr:spPr>
      </xdr:pic>
      <xdr:pic>
        <xdr:nvPicPr>
          <xdr:cNvPr id="96" name="Рисунок 95"/>
          <xdr:cNvPicPr>
            <a:picLocks noChangeAspect="1"/>
          </xdr:cNvPicPr>
        </xdr:nvPicPr>
        <xdr:blipFill>
          <a:blip r:embed="rId91"/>
          <a:srcRect l="16430" t="15479" r="17307" b="19347"/>
          <a:stretch/>
        </xdr:blipFill>
        <xdr:spPr bwMode="auto">
          <a:xfrm>
            <a:off x="13097590" y="122348625"/>
            <a:ext cx="1336356" cy="876299"/>
          </a:xfrm>
          <a:prstGeom prst="rect">
            <a:avLst/>
          </a:prstGeom>
        </xdr:spPr>
      </xdr:pic>
      <xdr:pic>
        <xdr:nvPicPr>
          <xdr:cNvPr id="97" name="Рисунок 96"/>
          <xdr:cNvPicPr>
            <a:picLocks noChangeAspect="1"/>
          </xdr:cNvPicPr>
        </xdr:nvPicPr>
        <xdr:blipFill>
          <a:blip r:embed="rId92"/>
          <a:stretch/>
        </xdr:blipFill>
        <xdr:spPr bwMode="auto">
          <a:xfrm>
            <a:off x="14406526" y="122481975"/>
            <a:ext cx="876816" cy="652424"/>
          </a:xfrm>
          <a:prstGeom prst="rect">
            <a:avLst/>
          </a:prstGeom>
        </xdr:spPr>
      </xdr:pic>
      <xdr:pic>
        <xdr:nvPicPr>
          <xdr:cNvPr id="98" name="Рисунок 97"/>
          <xdr:cNvPicPr>
            <a:picLocks noChangeAspect="1"/>
          </xdr:cNvPicPr>
        </xdr:nvPicPr>
        <xdr:blipFill>
          <a:blip r:embed="rId93"/>
          <a:stretch/>
        </xdr:blipFill>
        <xdr:spPr bwMode="auto">
          <a:xfrm>
            <a:off x="14089802" y="123418646"/>
            <a:ext cx="397724" cy="351528"/>
          </a:xfrm>
          <a:prstGeom prst="rect">
            <a:avLst/>
          </a:prstGeom>
        </xdr:spPr>
      </xdr:pic>
      <xdr:pic>
        <xdr:nvPicPr>
          <xdr:cNvPr id="99" name="Рисунок 98"/>
          <xdr:cNvPicPr>
            <a:picLocks noChangeAspect="1"/>
          </xdr:cNvPicPr>
        </xdr:nvPicPr>
        <xdr:blipFill>
          <a:blip r:embed="rId94"/>
          <a:stretch/>
        </xdr:blipFill>
        <xdr:spPr bwMode="auto">
          <a:xfrm>
            <a:off x="14687476" y="123339225"/>
            <a:ext cx="485849" cy="483305"/>
          </a:xfrm>
          <a:prstGeom prst="rect">
            <a:avLst/>
          </a:prstGeom>
        </xdr:spPr>
      </xdr:pic>
    </xdr:grpSp>
    <xdr:clientData/>
  </xdr:twoCellAnchor>
  <xdr:twoCellAnchor editAs="twoCell">
    <xdr:from>
      <xdr:col>1</xdr:col>
      <xdr:colOff>76200</xdr:colOff>
      <xdr:row>487</xdr:row>
      <xdr:rowOff>190499</xdr:rowOff>
    </xdr:from>
    <xdr:to>
      <xdr:col>1</xdr:col>
      <xdr:colOff>800101</xdr:colOff>
      <xdr:row>487</xdr:row>
      <xdr:rowOff>190499</xdr:rowOff>
    </xdr:to>
    <xdr:grpSp>
      <xdr:nvGrpSpPr>
        <xdr:cNvPr id="0" name=""/>
        <xdr:cNvGrpSpPr/>
      </xdr:nvGrpSpPr>
      <xdr:grpSpPr bwMode="auto">
        <a:xfrm>
          <a:off x="429986" y="124899963"/>
          <a:ext cx="723901" cy="0"/>
          <a:chOff x="12753975" y="114466503"/>
          <a:chExt cx="1619250" cy="1358893"/>
        </a:xfrm>
      </xdr:grpSpPr>
      <xdr:pic>
        <xdr:nvPicPr>
          <xdr:cNvPr id="101" name="Picture 22"/>
          <xdr:cNvPicPr>
            <a:picLocks noChangeAspect="1" noChangeArrowheads="1"/>
          </xdr:cNvPicPr>
        </xdr:nvPicPr>
        <xdr:blipFill>
          <a:blip r:embed="rId86"/>
          <a:stretch/>
        </xdr:blipFill>
        <xdr:spPr bwMode="auto">
          <a:xfrm>
            <a:off x="12753975" y="115317393"/>
            <a:ext cx="476249" cy="498367"/>
          </a:xfrm>
          <a:prstGeom prst="rect">
            <a:avLst/>
          </a:prstGeom>
          <a:noFill/>
          <a:ln>
            <a:noFill/>
          </a:ln>
          <a:effectLst/>
        </xdr:spPr>
      </xdr:pic>
      <xdr:pic>
        <xdr:nvPicPr>
          <xdr:cNvPr id="102" name="Рисунок 101"/>
          <xdr:cNvPicPr>
            <a:picLocks noChangeAspect="1"/>
          </xdr:cNvPicPr>
        </xdr:nvPicPr>
        <xdr:blipFill>
          <a:blip r:embed="rId88"/>
          <a:stretch/>
        </xdr:blipFill>
        <xdr:spPr bwMode="auto">
          <a:xfrm>
            <a:off x="13858874" y="115398361"/>
            <a:ext cx="409575" cy="427035"/>
          </a:xfrm>
          <a:prstGeom prst="rect">
            <a:avLst/>
          </a:prstGeom>
        </xdr:spPr>
      </xdr:pic>
      <xdr:pic>
        <xdr:nvPicPr>
          <xdr:cNvPr id="103" name="Рисунок 102"/>
          <xdr:cNvPicPr>
            <a:picLocks noChangeAspect="1"/>
          </xdr:cNvPicPr>
        </xdr:nvPicPr>
        <xdr:blipFill>
          <a:blip r:embed="rId95"/>
          <a:stretch/>
        </xdr:blipFill>
        <xdr:spPr bwMode="auto">
          <a:xfrm>
            <a:off x="13325475" y="115319174"/>
            <a:ext cx="465153" cy="484657"/>
          </a:xfrm>
          <a:prstGeom prst="rect">
            <a:avLst/>
          </a:prstGeom>
        </xdr:spPr>
      </xdr:pic>
      <xdr:pic>
        <xdr:nvPicPr>
          <xdr:cNvPr id="104" name="Рисунок 103"/>
          <xdr:cNvPicPr>
            <a:picLocks noChangeAspect="1"/>
          </xdr:cNvPicPr>
        </xdr:nvPicPr>
        <xdr:blipFill>
          <a:blip r:embed="rId96"/>
          <a:stretch/>
        </xdr:blipFill>
        <xdr:spPr bwMode="auto">
          <a:xfrm>
            <a:off x="12763500" y="114466503"/>
            <a:ext cx="1609724" cy="776013"/>
          </a:xfrm>
          <a:prstGeom prst="rect">
            <a:avLst/>
          </a:prstGeom>
        </xdr:spPr>
      </xdr:pic>
    </xdr:grpSp>
    <xdr:clientData/>
  </xdr:twoCellAnchor>
  <xdr:twoCellAnchor editAs="twoCell">
    <xdr:from>
      <xdr:col>1</xdr:col>
      <xdr:colOff>57151</xdr:colOff>
      <xdr:row>488</xdr:row>
      <xdr:rowOff>190499</xdr:rowOff>
    </xdr:from>
    <xdr:to>
      <xdr:col>1</xdr:col>
      <xdr:colOff>781051</xdr:colOff>
      <xdr:row>488</xdr:row>
      <xdr:rowOff>190499</xdr:rowOff>
    </xdr:to>
    <xdr:grpSp>
      <xdr:nvGrpSpPr>
        <xdr:cNvPr id="0" name=""/>
        <xdr:cNvGrpSpPr/>
      </xdr:nvGrpSpPr>
      <xdr:grpSpPr bwMode="auto">
        <a:xfrm>
          <a:off x="410937" y="126355928"/>
          <a:ext cx="723900" cy="0"/>
          <a:chOff x="12753975" y="114466503"/>
          <a:chExt cx="1619250" cy="1358893"/>
        </a:xfrm>
      </xdr:grpSpPr>
      <xdr:pic>
        <xdr:nvPicPr>
          <xdr:cNvPr id="107" name="Picture 22"/>
          <xdr:cNvPicPr>
            <a:picLocks noChangeAspect="1" noChangeArrowheads="1"/>
          </xdr:cNvPicPr>
        </xdr:nvPicPr>
        <xdr:blipFill>
          <a:blip r:embed="rId86"/>
          <a:stretch/>
        </xdr:blipFill>
        <xdr:spPr bwMode="auto">
          <a:xfrm>
            <a:off x="12753975" y="115317393"/>
            <a:ext cx="476249" cy="498367"/>
          </a:xfrm>
          <a:prstGeom prst="rect">
            <a:avLst/>
          </a:prstGeom>
          <a:noFill/>
          <a:ln>
            <a:noFill/>
          </a:ln>
          <a:effectLst/>
        </xdr:spPr>
      </xdr:pic>
      <xdr:pic>
        <xdr:nvPicPr>
          <xdr:cNvPr id="108" name="Рисунок 107"/>
          <xdr:cNvPicPr>
            <a:picLocks noChangeAspect="1"/>
          </xdr:cNvPicPr>
        </xdr:nvPicPr>
        <xdr:blipFill>
          <a:blip r:embed="rId88"/>
          <a:stretch/>
        </xdr:blipFill>
        <xdr:spPr bwMode="auto">
          <a:xfrm>
            <a:off x="13858874" y="115398361"/>
            <a:ext cx="409575" cy="427035"/>
          </a:xfrm>
          <a:prstGeom prst="rect">
            <a:avLst/>
          </a:prstGeom>
        </xdr:spPr>
      </xdr:pic>
      <xdr:pic>
        <xdr:nvPicPr>
          <xdr:cNvPr id="109" name="Рисунок 108"/>
          <xdr:cNvPicPr>
            <a:picLocks noChangeAspect="1"/>
          </xdr:cNvPicPr>
        </xdr:nvPicPr>
        <xdr:blipFill>
          <a:blip r:embed="rId95"/>
          <a:stretch/>
        </xdr:blipFill>
        <xdr:spPr bwMode="auto">
          <a:xfrm>
            <a:off x="13325475" y="115319174"/>
            <a:ext cx="465153" cy="484657"/>
          </a:xfrm>
          <a:prstGeom prst="rect">
            <a:avLst/>
          </a:prstGeom>
        </xdr:spPr>
      </xdr:pic>
      <xdr:pic>
        <xdr:nvPicPr>
          <xdr:cNvPr id="110" name="Рисунок 109"/>
          <xdr:cNvPicPr>
            <a:picLocks noChangeAspect="1"/>
          </xdr:cNvPicPr>
        </xdr:nvPicPr>
        <xdr:blipFill>
          <a:blip r:embed="rId96"/>
          <a:stretch/>
        </xdr:blipFill>
        <xdr:spPr bwMode="auto">
          <a:xfrm>
            <a:off x="12763500" y="114466503"/>
            <a:ext cx="1609724" cy="776013"/>
          </a:xfrm>
          <a:prstGeom prst="rect">
            <a:avLst/>
          </a:prstGeom>
        </xdr:spPr>
      </xdr:pic>
    </xdr:grpSp>
    <xdr:clientData/>
  </xdr:twoCellAnchor>
  <xdr:twoCellAnchor editAs="twoCell">
    <xdr:from>
      <xdr:col>1</xdr:col>
      <xdr:colOff>28575</xdr:colOff>
      <xdr:row>493</xdr:row>
      <xdr:rowOff>0</xdr:rowOff>
    </xdr:from>
    <xdr:to>
      <xdr:col>1</xdr:col>
      <xdr:colOff>838198</xdr:colOff>
      <xdr:row>493</xdr:row>
      <xdr:rowOff>0</xdr:rowOff>
    </xdr:to>
    <xdr:grpSp>
      <xdr:nvGrpSpPr>
        <xdr:cNvPr id="0" name=""/>
        <xdr:cNvGrpSpPr/>
      </xdr:nvGrpSpPr>
      <xdr:grpSpPr bwMode="auto">
        <a:xfrm>
          <a:off x="382360" y="130955143"/>
          <a:ext cx="809623" cy="0"/>
          <a:chOff x="13696951" y="114354163"/>
          <a:chExt cx="1552574" cy="1220596"/>
        </a:xfrm>
      </xdr:grpSpPr>
      <xdr:pic>
        <xdr:nvPicPr>
          <xdr:cNvPr id="112" name="Picture 22"/>
          <xdr:cNvPicPr>
            <a:picLocks noChangeAspect="1" noChangeArrowheads="1"/>
          </xdr:cNvPicPr>
        </xdr:nvPicPr>
        <xdr:blipFill>
          <a:blip r:embed="rId86"/>
          <a:stretch/>
        </xdr:blipFill>
        <xdr:spPr bwMode="auto">
          <a:xfrm>
            <a:off x="13696951" y="115066755"/>
            <a:ext cx="476249" cy="498367"/>
          </a:xfrm>
          <a:prstGeom prst="rect">
            <a:avLst/>
          </a:prstGeom>
          <a:noFill/>
          <a:ln>
            <a:noFill/>
          </a:ln>
          <a:effectLst/>
        </xdr:spPr>
      </xdr:pic>
      <xdr:pic>
        <xdr:nvPicPr>
          <xdr:cNvPr id="113" name="Picture 53" descr="TRACK-B"/>
          <xdr:cNvPicPr>
            <a:picLocks noChangeAspect="1" noChangeArrowheads="1"/>
          </xdr:cNvPicPr>
        </xdr:nvPicPr>
        <xdr:blipFill>
          <a:blip r:embed="rId87"/>
          <a:stretch/>
        </xdr:blipFill>
        <xdr:spPr bwMode="auto">
          <a:xfrm>
            <a:off x="14268450" y="115094867"/>
            <a:ext cx="426027" cy="451001"/>
          </a:xfrm>
          <a:prstGeom prst="rect">
            <a:avLst/>
          </a:prstGeom>
          <a:noFill/>
        </xdr:spPr>
      </xdr:pic>
      <xdr:pic>
        <xdr:nvPicPr>
          <xdr:cNvPr id="114" name="Рисунок 113"/>
          <xdr:cNvPicPr>
            <a:picLocks noChangeAspect="1"/>
          </xdr:cNvPicPr>
        </xdr:nvPicPr>
        <xdr:blipFill>
          <a:blip r:embed="rId88"/>
          <a:stretch/>
        </xdr:blipFill>
        <xdr:spPr bwMode="auto">
          <a:xfrm>
            <a:off x="14801850" y="115147724"/>
            <a:ext cx="409575" cy="427035"/>
          </a:xfrm>
          <a:prstGeom prst="rect">
            <a:avLst/>
          </a:prstGeom>
        </xdr:spPr>
      </xdr:pic>
      <xdr:pic>
        <xdr:nvPicPr>
          <xdr:cNvPr id="115" name="Рисунок 114"/>
          <xdr:cNvPicPr>
            <a:picLocks noChangeAspect="1"/>
          </xdr:cNvPicPr>
        </xdr:nvPicPr>
        <xdr:blipFill>
          <a:blip r:embed="rId89"/>
          <a:stretch/>
        </xdr:blipFill>
        <xdr:spPr bwMode="auto">
          <a:xfrm>
            <a:off x="13706475" y="114354163"/>
            <a:ext cx="1543050" cy="629731"/>
          </a:xfrm>
          <a:prstGeom prst="rect">
            <a:avLst/>
          </a:prstGeom>
        </xdr:spPr>
      </xdr:pic>
    </xdr:grpSp>
    <xdr:clientData/>
  </xdr:twoCellAnchor>
  <xdr:twoCellAnchor editAs="twoCell">
    <xdr:from>
      <xdr:col>1</xdr:col>
      <xdr:colOff>76199</xdr:colOff>
      <xdr:row>494</xdr:row>
      <xdr:rowOff>0</xdr:rowOff>
    </xdr:from>
    <xdr:to>
      <xdr:col>1</xdr:col>
      <xdr:colOff>800099</xdr:colOff>
      <xdr:row>494</xdr:row>
      <xdr:rowOff>0</xdr:rowOff>
    </xdr:to>
    <xdr:grpSp>
      <xdr:nvGrpSpPr>
        <xdr:cNvPr id="0" name=""/>
        <xdr:cNvGrpSpPr/>
      </xdr:nvGrpSpPr>
      <xdr:grpSpPr bwMode="auto">
        <a:xfrm>
          <a:off x="429985" y="132574393"/>
          <a:ext cx="723900" cy="0"/>
          <a:chOff x="12753975" y="114466503"/>
          <a:chExt cx="1619250" cy="1358893"/>
        </a:xfrm>
      </xdr:grpSpPr>
      <xdr:pic>
        <xdr:nvPicPr>
          <xdr:cNvPr id="117" name="Picture 22"/>
          <xdr:cNvPicPr>
            <a:picLocks noChangeAspect="1" noChangeArrowheads="1"/>
          </xdr:cNvPicPr>
        </xdr:nvPicPr>
        <xdr:blipFill>
          <a:blip r:embed="rId86"/>
          <a:stretch/>
        </xdr:blipFill>
        <xdr:spPr bwMode="auto">
          <a:xfrm>
            <a:off x="12753975" y="115317393"/>
            <a:ext cx="476249" cy="498367"/>
          </a:xfrm>
          <a:prstGeom prst="rect">
            <a:avLst/>
          </a:prstGeom>
          <a:noFill/>
          <a:ln>
            <a:noFill/>
          </a:ln>
          <a:effectLst/>
        </xdr:spPr>
      </xdr:pic>
      <xdr:pic>
        <xdr:nvPicPr>
          <xdr:cNvPr id="118" name="Рисунок 117"/>
          <xdr:cNvPicPr>
            <a:picLocks noChangeAspect="1"/>
          </xdr:cNvPicPr>
        </xdr:nvPicPr>
        <xdr:blipFill>
          <a:blip r:embed="rId88"/>
          <a:stretch/>
        </xdr:blipFill>
        <xdr:spPr bwMode="auto">
          <a:xfrm>
            <a:off x="13858874" y="115398361"/>
            <a:ext cx="409575" cy="427035"/>
          </a:xfrm>
          <a:prstGeom prst="rect">
            <a:avLst/>
          </a:prstGeom>
        </xdr:spPr>
      </xdr:pic>
      <xdr:pic>
        <xdr:nvPicPr>
          <xdr:cNvPr id="119" name="Рисунок 118"/>
          <xdr:cNvPicPr>
            <a:picLocks noChangeAspect="1"/>
          </xdr:cNvPicPr>
        </xdr:nvPicPr>
        <xdr:blipFill>
          <a:blip r:embed="rId95"/>
          <a:stretch/>
        </xdr:blipFill>
        <xdr:spPr bwMode="auto">
          <a:xfrm>
            <a:off x="13325475" y="115319174"/>
            <a:ext cx="465153" cy="484657"/>
          </a:xfrm>
          <a:prstGeom prst="rect">
            <a:avLst/>
          </a:prstGeom>
        </xdr:spPr>
      </xdr:pic>
      <xdr:pic>
        <xdr:nvPicPr>
          <xdr:cNvPr id="120" name="Рисунок 119"/>
          <xdr:cNvPicPr>
            <a:picLocks noChangeAspect="1"/>
          </xdr:cNvPicPr>
        </xdr:nvPicPr>
        <xdr:blipFill>
          <a:blip r:embed="rId96"/>
          <a:stretch/>
        </xdr:blipFill>
        <xdr:spPr bwMode="auto">
          <a:xfrm>
            <a:off x="12763500" y="114466503"/>
            <a:ext cx="1609724" cy="776013"/>
          </a:xfrm>
          <a:prstGeom prst="rect">
            <a:avLst/>
          </a:prstGeom>
        </xdr:spPr>
      </xdr:pic>
    </xdr:grpSp>
    <xdr:clientData/>
  </xdr:twoCellAnchor>
  <xdr:twoCellAnchor editAs="twoCell">
    <xdr:from>
      <xdr:col>1</xdr:col>
      <xdr:colOff>57149</xdr:colOff>
      <xdr:row>495</xdr:row>
      <xdr:rowOff>0</xdr:rowOff>
    </xdr:from>
    <xdr:to>
      <xdr:col>1</xdr:col>
      <xdr:colOff>781049</xdr:colOff>
      <xdr:row>495</xdr:row>
      <xdr:rowOff>0</xdr:rowOff>
    </xdr:to>
    <xdr:grpSp>
      <xdr:nvGrpSpPr>
        <xdr:cNvPr id="0" name=""/>
        <xdr:cNvGrpSpPr/>
      </xdr:nvGrpSpPr>
      <xdr:grpSpPr bwMode="auto">
        <a:xfrm>
          <a:off x="410935" y="134030357"/>
          <a:ext cx="723900" cy="0"/>
          <a:chOff x="12753975" y="114466503"/>
          <a:chExt cx="1619250" cy="1358893"/>
        </a:xfrm>
      </xdr:grpSpPr>
      <xdr:pic>
        <xdr:nvPicPr>
          <xdr:cNvPr id="122" name="Picture 22"/>
          <xdr:cNvPicPr>
            <a:picLocks noChangeAspect="1" noChangeArrowheads="1"/>
          </xdr:cNvPicPr>
        </xdr:nvPicPr>
        <xdr:blipFill>
          <a:blip r:embed="rId86"/>
          <a:stretch/>
        </xdr:blipFill>
        <xdr:spPr bwMode="auto">
          <a:xfrm>
            <a:off x="12753975" y="115317393"/>
            <a:ext cx="476249" cy="498367"/>
          </a:xfrm>
          <a:prstGeom prst="rect">
            <a:avLst/>
          </a:prstGeom>
          <a:noFill/>
          <a:ln>
            <a:noFill/>
          </a:ln>
          <a:effectLst/>
        </xdr:spPr>
      </xdr:pic>
      <xdr:pic>
        <xdr:nvPicPr>
          <xdr:cNvPr id="123" name="Рисунок 122"/>
          <xdr:cNvPicPr>
            <a:picLocks noChangeAspect="1"/>
          </xdr:cNvPicPr>
        </xdr:nvPicPr>
        <xdr:blipFill>
          <a:blip r:embed="rId88"/>
          <a:stretch/>
        </xdr:blipFill>
        <xdr:spPr bwMode="auto">
          <a:xfrm>
            <a:off x="13858874" y="115398361"/>
            <a:ext cx="409575" cy="427035"/>
          </a:xfrm>
          <a:prstGeom prst="rect">
            <a:avLst/>
          </a:prstGeom>
        </xdr:spPr>
      </xdr:pic>
      <xdr:pic>
        <xdr:nvPicPr>
          <xdr:cNvPr id="124" name="Рисунок 123"/>
          <xdr:cNvPicPr>
            <a:picLocks noChangeAspect="1"/>
          </xdr:cNvPicPr>
        </xdr:nvPicPr>
        <xdr:blipFill>
          <a:blip r:embed="rId95"/>
          <a:stretch/>
        </xdr:blipFill>
        <xdr:spPr bwMode="auto">
          <a:xfrm>
            <a:off x="13325475" y="115319174"/>
            <a:ext cx="465153" cy="484657"/>
          </a:xfrm>
          <a:prstGeom prst="rect">
            <a:avLst/>
          </a:prstGeom>
        </xdr:spPr>
      </xdr:pic>
      <xdr:pic>
        <xdr:nvPicPr>
          <xdr:cNvPr id="125" name="Рисунок 124"/>
          <xdr:cNvPicPr>
            <a:picLocks noChangeAspect="1"/>
          </xdr:cNvPicPr>
        </xdr:nvPicPr>
        <xdr:blipFill>
          <a:blip r:embed="rId96"/>
          <a:stretch/>
        </xdr:blipFill>
        <xdr:spPr bwMode="auto">
          <a:xfrm>
            <a:off x="12763500" y="114466503"/>
            <a:ext cx="1609724" cy="776013"/>
          </a:xfrm>
          <a:prstGeom prst="rect">
            <a:avLst/>
          </a:prstGeom>
        </xdr:spPr>
      </xdr:pic>
    </xdr:grpSp>
    <xdr:clientData/>
  </xdr:twoCellAnchor>
  <xdr:twoCellAnchor editAs="oneCell">
    <xdr:from>
      <xdr:col>1</xdr:col>
      <xdr:colOff>47625</xdr:colOff>
      <xdr:row>398</xdr:row>
      <xdr:rowOff>155630</xdr:rowOff>
    </xdr:from>
    <xdr:to>
      <xdr:col>1</xdr:col>
      <xdr:colOff>800100</xdr:colOff>
      <xdr:row>402</xdr:row>
      <xdr:rowOff>95250</xdr:rowOff>
    </xdr:to>
    <xdr:pic>
      <xdr:nvPicPr>
        <xdr:cNvPr id="126" name="Рисунок 125"/>
        <xdr:cNvPicPr>
          <a:picLocks noChangeAspect="1"/>
        </xdr:cNvPicPr>
      </xdr:nvPicPr>
      <xdr:blipFill>
        <a:blip r:embed="rId97"/>
        <a:srcRect l="15416" t="1" r="14584" b="46249"/>
        <a:stretch/>
      </xdr:blipFill>
      <xdr:spPr bwMode="auto">
        <a:xfrm>
          <a:off x="396875" y="101200005"/>
          <a:ext cx="752475" cy="701619"/>
        </a:xfrm>
        <a:prstGeom prst="rect">
          <a:avLst/>
        </a:prstGeom>
      </xdr:spPr>
    </xdr:pic>
    <xdr:clientData/>
  </xdr:twoCellAnchor>
  <xdr:twoCellAnchor editAs="oneCell">
    <xdr:from>
      <xdr:col>1</xdr:col>
      <xdr:colOff>307976</xdr:colOff>
      <xdr:row>405</xdr:row>
      <xdr:rowOff>146049</xdr:rowOff>
    </xdr:from>
    <xdr:to>
      <xdr:col>1</xdr:col>
      <xdr:colOff>830655</xdr:colOff>
      <xdr:row>409</xdr:row>
      <xdr:rowOff>15875</xdr:rowOff>
    </xdr:to>
    <xdr:pic>
      <xdr:nvPicPr>
        <xdr:cNvPr id="127" name="Рисунок 126" descr="Стандартный цилиндр ключ-ключ 30-30, никель.jpg"/>
        <xdr:cNvPicPr>
          <a:picLocks noChangeAspect="1"/>
        </xdr:cNvPicPr>
      </xdr:nvPicPr>
      <xdr:blipFill>
        <a:blip r:embed="rId80"/>
        <a:stretch/>
      </xdr:blipFill>
      <xdr:spPr bwMode="auto">
        <a:xfrm>
          <a:off x="657226" y="102555674"/>
          <a:ext cx="522680" cy="631826"/>
        </a:xfrm>
        <a:prstGeom prst="rect">
          <a:avLst/>
        </a:prstGeom>
      </xdr:spPr>
    </xdr:pic>
    <xdr:clientData/>
  </xdr:twoCellAnchor>
  <xdr:twoCellAnchor editAs="oneCell">
    <xdr:from>
      <xdr:col>1</xdr:col>
      <xdr:colOff>292100</xdr:colOff>
      <xdr:row>411</xdr:row>
      <xdr:rowOff>132036</xdr:rowOff>
    </xdr:from>
    <xdr:to>
      <xdr:col>1</xdr:col>
      <xdr:colOff>692150</xdr:colOff>
      <xdr:row>413</xdr:row>
      <xdr:rowOff>142876</xdr:rowOff>
    </xdr:to>
    <xdr:pic>
      <xdr:nvPicPr>
        <xdr:cNvPr id="128" name="Рисунок 127" descr="Стандартный цилиндр ключ-ключ 30-30, никель.jpg"/>
        <xdr:cNvPicPr>
          <a:picLocks noChangeAspect="1"/>
        </xdr:cNvPicPr>
      </xdr:nvPicPr>
      <xdr:blipFill>
        <a:blip r:embed="rId80"/>
        <a:stretch/>
      </xdr:blipFill>
      <xdr:spPr bwMode="auto">
        <a:xfrm>
          <a:off x="641350" y="103700536"/>
          <a:ext cx="400050" cy="391840"/>
        </a:xfrm>
        <a:prstGeom prst="rect">
          <a:avLst/>
        </a:prstGeom>
      </xdr:spPr>
    </xdr:pic>
    <xdr:clientData/>
  </xdr:twoCellAnchor>
  <xdr:twoCellAnchor editAs="oneCell">
    <xdr:from>
      <xdr:col>1</xdr:col>
      <xdr:colOff>65126</xdr:colOff>
      <xdr:row>416</xdr:row>
      <xdr:rowOff>95081</xdr:rowOff>
    </xdr:from>
    <xdr:to>
      <xdr:col>1</xdr:col>
      <xdr:colOff>809626</xdr:colOff>
      <xdr:row>419</xdr:row>
      <xdr:rowOff>158751</xdr:rowOff>
    </xdr:to>
    <xdr:pic>
      <xdr:nvPicPr>
        <xdr:cNvPr id="129" name="Рисунок 128"/>
        <xdr:cNvPicPr>
          <a:picLocks noChangeAspect="1"/>
        </xdr:cNvPicPr>
      </xdr:nvPicPr>
      <xdr:blipFill>
        <a:blip r:embed="rId98"/>
        <a:srcRect l="15416" t="1" r="14584" b="46249"/>
        <a:stretch/>
      </xdr:blipFill>
      <xdr:spPr bwMode="auto">
        <a:xfrm>
          <a:off x="414375" y="104631956"/>
          <a:ext cx="744500" cy="635170"/>
        </a:xfrm>
        <a:prstGeom prst="rect">
          <a:avLst/>
        </a:prstGeom>
      </xdr:spPr>
    </xdr:pic>
    <xdr:clientData/>
  </xdr:twoCellAnchor>
  <xdr:twoCellAnchor editAs="oneCell">
    <xdr:from>
      <xdr:col>1</xdr:col>
      <xdr:colOff>346075</xdr:colOff>
      <xdr:row>434</xdr:row>
      <xdr:rowOff>128127</xdr:rowOff>
    </xdr:from>
    <xdr:to>
      <xdr:col>1</xdr:col>
      <xdr:colOff>523875</xdr:colOff>
      <xdr:row>437</xdr:row>
      <xdr:rowOff>148690</xdr:rowOff>
    </xdr:to>
    <xdr:pic>
      <xdr:nvPicPr>
        <xdr:cNvPr id="130" name="Рисунок 129"/>
        <xdr:cNvPicPr>
          <a:picLocks noChangeAspect="1"/>
        </xdr:cNvPicPr>
      </xdr:nvPicPr>
      <xdr:blipFill>
        <a:blip r:embed="rId99"/>
        <a:srcRect l="25664" t="0" r="28613" b="0"/>
        <a:stretch/>
      </xdr:blipFill>
      <xdr:spPr bwMode="auto">
        <a:xfrm>
          <a:off x="695326" y="108459127"/>
          <a:ext cx="177798" cy="592064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428</xdr:row>
      <xdr:rowOff>0</xdr:rowOff>
    </xdr:from>
    <xdr:to>
      <xdr:col>1</xdr:col>
      <xdr:colOff>1000125</xdr:colOff>
      <xdr:row>433</xdr:row>
      <xdr:rowOff>56517</xdr:rowOff>
    </xdr:to>
    <xdr:pic>
      <xdr:nvPicPr>
        <xdr:cNvPr id="131" name="Рисунок 130"/>
        <xdr:cNvPicPr>
          <a:picLocks noChangeAspect="1"/>
        </xdr:cNvPicPr>
      </xdr:nvPicPr>
      <xdr:blipFill>
        <a:blip r:embed="rId100"/>
        <a:srcRect l="16193" t="16193" r="7953" b="19885"/>
        <a:stretch/>
      </xdr:blipFill>
      <xdr:spPr bwMode="auto">
        <a:xfrm>
          <a:off x="444500" y="106918125"/>
          <a:ext cx="904875" cy="1136021"/>
        </a:xfrm>
        <a:prstGeom prst="rect">
          <a:avLst/>
        </a:prstGeom>
      </xdr:spPr>
    </xdr:pic>
    <xdr:clientData/>
  </xdr:twoCellAnchor>
  <xdr:twoCellAnchor editAs="twoCell">
    <xdr:from>
      <xdr:col>1</xdr:col>
      <xdr:colOff>119062</xdr:colOff>
      <xdr:row>486</xdr:row>
      <xdr:rowOff>547688</xdr:rowOff>
    </xdr:from>
    <xdr:to>
      <xdr:col>1</xdr:col>
      <xdr:colOff>923718</xdr:colOff>
      <xdr:row>486</xdr:row>
      <xdr:rowOff>955562</xdr:rowOff>
    </xdr:to>
    <xdr:pic>
      <xdr:nvPicPr>
        <xdr:cNvPr id="132" name="Рисунок 131"/>
        <xdr:cNvPicPr>
          <a:picLocks noChangeAspect="1"/>
        </xdr:cNvPicPr>
      </xdr:nvPicPr>
      <xdr:blipFill>
        <a:blip r:embed="rId89"/>
        <a:stretch/>
      </xdr:blipFill>
      <xdr:spPr bwMode="auto">
        <a:xfrm>
          <a:off x="476250" y="119872126"/>
          <a:ext cx="804657" cy="407874"/>
        </a:xfrm>
        <a:prstGeom prst="rect">
          <a:avLst/>
        </a:prstGeom>
      </xdr:spPr>
    </xdr:pic>
    <xdr:clientData/>
  </xdr:twoCellAnchor>
  <xdr:twoCellAnchor editAs="twoCell">
    <xdr:from>
      <xdr:col>1</xdr:col>
      <xdr:colOff>261936</xdr:colOff>
      <xdr:row>487</xdr:row>
      <xdr:rowOff>404813</xdr:rowOff>
    </xdr:from>
    <xdr:to>
      <xdr:col>1</xdr:col>
      <xdr:colOff>985838</xdr:colOff>
      <xdr:row>487</xdr:row>
      <xdr:rowOff>1147761</xdr:rowOff>
    </xdr:to>
    <xdr:grpSp>
      <xdr:nvGrpSpPr>
        <xdr:cNvPr id="0" name=""/>
        <xdr:cNvGrpSpPr/>
      </xdr:nvGrpSpPr>
      <xdr:grpSpPr bwMode="auto">
        <a:xfrm>
          <a:off x="615722" y="125114277"/>
          <a:ext cx="723902" cy="742948"/>
          <a:chOff x="12753975" y="114466503"/>
          <a:chExt cx="1619250" cy="1358893"/>
        </a:xfrm>
      </xdr:grpSpPr>
      <xdr:pic>
        <xdr:nvPicPr>
          <xdr:cNvPr id="134" name="Picture 22"/>
          <xdr:cNvPicPr>
            <a:picLocks noChangeAspect="1" noChangeArrowheads="1"/>
          </xdr:cNvPicPr>
        </xdr:nvPicPr>
        <xdr:blipFill>
          <a:blip r:embed="rId86"/>
          <a:stretch/>
        </xdr:blipFill>
        <xdr:spPr bwMode="auto">
          <a:xfrm>
            <a:off x="12753975" y="115317393"/>
            <a:ext cx="476249" cy="498367"/>
          </a:xfrm>
          <a:prstGeom prst="rect">
            <a:avLst/>
          </a:prstGeom>
          <a:noFill/>
          <a:ln>
            <a:noFill/>
          </a:ln>
          <a:effectLst/>
        </xdr:spPr>
      </xdr:pic>
      <xdr:pic>
        <xdr:nvPicPr>
          <xdr:cNvPr id="135" name="Рисунок 134"/>
          <xdr:cNvPicPr>
            <a:picLocks noChangeAspect="1"/>
          </xdr:cNvPicPr>
        </xdr:nvPicPr>
        <xdr:blipFill>
          <a:blip r:embed="rId88"/>
          <a:stretch/>
        </xdr:blipFill>
        <xdr:spPr bwMode="auto">
          <a:xfrm>
            <a:off x="13858874" y="115398361"/>
            <a:ext cx="409575" cy="427035"/>
          </a:xfrm>
          <a:prstGeom prst="rect">
            <a:avLst/>
          </a:prstGeom>
        </xdr:spPr>
      </xdr:pic>
      <xdr:pic>
        <xdr:nvPicPr>
          <xdr:cNvPr id="136" name="Рисунок 135"/>
          <xdr:cNvPicPr>
            <a:picLocks noChangeAspect="1"/>
          </xdr:cNvPicPr>
        </xdr:nvPicPr>
        <xdr:blipFill>
          <a:blip r:embed="rId95"/>
          <a:stretch/>
        </xdr:blipFill>
        <xdr:spPr bwMode="auto">
          <a:xfrm>
            <a:off x="13325475" y="115319174"/>
            <a:ext cx="465153" cy="484657"/>
          </a:xfrm>
          <a:prstGeom prst="rect">
            <a:avLst/>
          </a:prstGeom>
        </xdr:spPr>
      </xdr:pic>
      <xdr:pic>
        <xdr:nvPicPr>
          <xdr:cNvPr id="137" name="Рисунок 136"/>
          <xdr:cNvPicPr>
            <a:picLocks noChangeAspect="1"/>
          </xdr:cNvPicPr>
        </xdr:nvPicPr>
        <xdr:blipFill>
          <a:blip r:embed="rId96"/>
          <a:stretch/>
        </xdr:blipFill>
        <xdr:spPr bwMode="auto">
          <a:xfrm>
            <a:off x="12763500" y="114466503"/>
            <a:ext cx="1609724" cy="776013"/>
          </a:xfrm>
          <a:prstGeom prst="rect">
            <a:avLst/>
          </a:prstGeom>
        </xdr:spPr>
      </xdr:pic>
    </xdr:grpSp>
    <xdr:clientData/>
  </xdr:twoCellAnchor>
  <xdr:twoCellAnchor editAs="twoCell">
    <xdr:from>
      <xdr:col>1</xdr:col>
      <xdr:colOff>142875</xdr:colOff>
      <xdr:row>488</xdr:row>
      <xdr:rowOff>309562</xdr:rowOff>
    </xdr:from>
    <xdr:to>
      <xdr:col>1</xdr:col>
      <xdr:colOff>866775</xdr:colOff>
      <xdr:row>488</xdr:row>
      <xdr:rowOff>1052511</xdr:rowOff>
    </xdr:to>
    <xdr:grpSp>
      <xdr:nvGrpSpPr>
        <xdr:cNvPr id="0" name=""/>
        <xdr:cNvGrpSpPr/>
      </xdr:nvGrpSpPr>
      <xdr:grpSpPr bwMode="auto">
        <a:xfrm>
          <a:off x="496661" y="126474991"/>
          <a:ext cx="723900" cy="742949"/>
          <a:chOff x="12753975" y="114466503"/>
          <a:chExt cx="1619250" cy="1358893"/>
        </a:xfrm>
      </xdr:grpSpPr>
      <xdr:pic>
        <xdr:nvPicPr>
          <xdr:cNvPr id="139" name="Picture 22"/>
          <xdr:cNvPicPr>
            <a:picLocks noChangeAspect="1" noChangeArrowheads="1"/>
          </xdr:cNvPicPr>
        </xdr:nvPicPr>
        <xdr:blipFill>
          <a:blip r:embed="rId86"/>
          <a:stretch/>
        </xdr:blipFill>
        <xdr:spPr bwMode="auto">
          <a:xfrm>
            <a:off x="12753975" y="115317393"/>
            <a:ext cx="476249" cy="498367"/>
          </a:xfrm>
          <a:prstGeom prst="rect">
            <a:avLst/>
          </a:prstGeom>
          <a:noFill/>
          <a:ln>
            <a:noFill/>
          </a:ln>
          <a:effectLst/>
        </xdr:spPr>
      </xdr:pic>
      <xdr:pic>
        <xdr:nvPicPr>
          <xdr:cNvPr id="140" name="Рисунок 139"/>
          <xdr:cNvPicPr>
            <a:picLocks noChangeAspect="1"/>
          </xdr:cNvPicPr>
        </xdr:nvPicPr>
        <xdr:blipFill>
          <a:blip r:embed="rId88"/>
          <a:stretch/>
        </xdr:blipFill>
        <xdr:spPr bwMode="auto">
          <a:xfrm>
            <a:off x="13858874" y="115398361"/>
            <a:ext cx="409575" cy="427035"/>
          </a:xfrm>
          <a:prstGeom prst="rect">
            <a:avLst/>
          </a:prstGeom>
        </xdr:spPr>
      </xdr:pic>
      <xdr:pic>
        <xdr:nvPicPr>
          <xdr:cNvPr id="141" name="Рисунок 140"/>
          <xdr:cNvPicPr>
            <a:picLocks noChangeAspect="1"/>
          </xdr:cNvPicPr>
        </xdr:nvPicPr>
        <xdr:blipFill>
          <a:blip r:embed="rId95"/>
          <a:stretch/>
        </xdr:blipFill>
        <xdr:spPr bwMode="auto">
          <a:xfrm>
            <a:off x="13325475" y="115319174"/>
            <a:ext cx="465153" cy="484657"/>
          </a:xfrm>
          <a:prstGeom prst="rect">
            <a:avLst/>
          </a:prstGeom>
        </xdr:spPr>
      </xdr:pic>
      <xdr:pic>
        <xdr:nvPicPr>
          <xdr:cNvPr id="142" name="Рисунок 141"/>
          <xdr:cNvPicPr>
            <a:picLocks noChangeAspect="1"/>
          </xdr:cNvPicPr>
        </xdr:nvPicPr>
        <xdr:blipFill>
          <a:blip r:embed="rId96"/>
          <a:stretch/>
        </xdr:blipFill>
        <xdr:spPr bwMode="auto">
          <a:xfrm>
            <a:off x="12763500" y="114466503"/>
            <a:ext cx="1609724" cy="776013"/>
          </a:xfrm>
          <a:prstGeom prst="rect">
            <a:avLst/>
          </a:prstGeom>
        </xdr:spPr>
      </xdr:pic>
    </xdr:grpSp>
    <xdr:clientData/>
  </xdr:twoCellAnchor>
  <xdr:twoCellAnchor editAs="oneCell">
    <xdr:from>
      <xdr:col>1</xdr:col>
      <xdr:colOff>83345</xdr:colOff>
      <xdr:row>489</xdr:row>
      <xdr:rowOff>1</xdr:rowOff>
    </xdr:from>
    <xdr:to>
      <xdr:col>1</xdr:col>
      <xdr:colOff>988219</xdr:colOff>
      <xdr:row>489</xdr:row>
      <xdr:rowOff>852185</xdr:rowOff>
    </xdr:to>
    <xdr:pic>
      <xdr:nvPicPr>
        <xdr:cNvPr id="143" name="Рисунок 142"/>
        <xdr:cNvPicPr>
          <a:picLocks noChangeAspect="1" noChangeArrowheads="1"/>
        </xdr:cNvPicPr>
      </xdr:nvPicPr>
      <xdr:blipFill>
        <a:blip r:embed="rId101">
          <a:extLst>
            <a:ext uri="{96DAC541-7B7A-43D3-8B79-37D633B846F1}">
              <asvg:svgBlip xmlns:asvg="http://schemas.microsoft.com/office/drawing/2016/SVG/main" r:embed="rId102"/>
            </a:ext>
          </a:extLst>
        </a:blip>
        <a:stretch/>
      </xdr:blipFill>
      <xdr:spPr bwMode="auto">
        <a:xfrm>
          <a:off x="440533" y="120348376"/>
          <a:ext cx="904874" cy="852184"/>
        </a:xfrm>
        <a:prstGeom prst="rect">
          <a:avLst/>
        </a:prstGeom>
        <a:noFill/>
      </xdr:spPr>
    </xdr:pic>
    <xdr:clientData/>
  </xdr:twoCellAnchor>
  <xdr:twoCellAnchor editAs="twoCell">
    <xdr:from>
      <xdr:col>1</xdr:col>
      <xdr:colOff>142875</xdr:colOff>
      <xdr:row>492</xdr:row>
      <xdr:rowOff>285750</xdr:rowOff>
    </xdr:from>
    <xdr:to>
      <xdr:col>1</xdr:col>
      <xdr:colOff>952498</xdr:colOff>
      <xdr:row>492</xdr:row>
      <xdr:rowOff>1076325</xdr:rowOff>
    </xdr:to>
    <xdr:grpSp>
      <xdr:nvGrpSpPr>
        <xdr:cNvPr id="0" name=""/>
        <xdr:cNvGrpSpPr/>
      </xdr:nvGrpSpPr>
      <xdr:grpSpPr bwMode="auto">
        <a:xfrm>
          <a:off x="496661" y="130111500"/>
          <a:ext cx="809623" cy="790575"/>
          <a:chOff x="13696951" y="114354163"/>
          <a:chExt cx="1552574" cy="1220596"/>
        </a:xfrm>
      </xdr:grpSpPr>
      <xdr:pic>
        <xdr:nvPicPr>
          <xdr:cNvPr id="145" name="Picture 22"/>
          <xdr:cNvPicPr>
            <a:picLocks noChangeAspect="1" noChangeArrowheads="1"/>
          </xdr:cNvPicPr>
        </xdr:nvPicPr>
        <xdr:blipFill>
          <a:blip r:embed="rId86"/>
          <a:stretch/>
        </xdr:blipFill>
        <xdr:spPr bwMode="auto">
          <a:xfrm>
            <a:off x="13696951" y="115066755"/>
            <a:ext cx="476249" cy="498367"/>
          </a:xfrm>
          <a:prstGeom prst="rect">
            <a:avLst/>
          </a:prstGeom>
          <a:noFill/>
          <a:ln>
            <a:noFill/>
          </a:ln>
          <a:effectLst/>
        </xdr:spPr>
      </xdr:pic>
      <xdr:pic>
        <xdr:nvPicPr>
          <xdr:cNvPr id="146" name="Picture 53" descr="TRACK-B"/>
          <xdr:cNvPicPr>
            <a:picLocks noChangeAspect="1" noChangeArrowheads="1"/>
          </xdr:cNvPicPr>
        </xdr:nvPicPr>
        <xdr:blipFill>
          <a:blip r:embed="rId87"/>
          <a:stretch/>
        </xdr:blipFill>
        <xdr:spPr bwMode="auto">
          <a:xfrm>
            <a:off x="14268450" y="115094867"/>
            <a:ext cx="426027" cy="451001"/>
          </a:xfrm>
          <a:prstGeom prst="rect">
            <a:avLst/>
          </a:prstGeom>
          <a:noFill/>
        </xdr:spPr>
      </xdr:pic>
      <xdr:pic>
        <xdr:nvPicPr>
          <xdr:cNvPr id="147" name="Рисунок 146"/>
          <xdr:cNvPicPr>
            <a:picLocks noChangeAspect="1"/>
          </xdr:cNvPicPr>
        </xdr:nvPicPr>
        <xdr:blipFill>
          <a:blip r:embed="rId88"/>
          <a:stretch/>
        </xdr:blipFill>
        <xdr:spPr bwMode="auto">
          <a:xfrm>
            <a:off x="14801850" y="115147724"/>
            <a:ext cx="409575" cy="427035"/>
          </a:xfrm>
          <a:prstGeom prst="rect">
            <a:avLst/>
          </a:prstGeom>
        </xdr:spPr>
      </xdr:pic>
      <xdr:pic>
        <xdr:nvPicPr>
          <xdr:cNvPr id="148" name="Рисунок 147"/>
          <xdr:cNvPicPr>
            <a:picLocks noChangeAspect="1"/>
          </xdr:cNvPicPr>
        </xdr:nvPicPr>
        <xdr:blipFill>
          <a:blip r:embed="rId89"/>
          <a:stretch/>
        </xdr:blipFill>
        <xdr:spPr bwMode="auto">
          <a:xfrm>
            <a:off x="13706475" y="114354163"/>
            <a:ext cx="1543050" cy="629731"/>
          </a:xfrm>
          <a:prstGeom prst="rect">
            <a:avLst/>
          </a:prstGeom>
        </xdr:spPr>
      </xdr:pic>
    </xdr:grpSp>
    <xdr:clientData/>
  </xdr:twoCellAnchor>
  <xdr:twoCellAnchor editAs="twoCell">
    <xdr:from>
      <xdr:col>1</xdr:col>
      <xdr:colOff>142875</xdr:colOff>
      <xdr:row>493</xdr:row>
      <xdr:rowOff>476250</xdr:rowOff>
    </xdr:from>
    <xdr:to>
      <xdr:col>1</xdr:col>
      <xdr:colOff>866775</xdr:colOff>
      <xdr:row>493</xdr:row>
      <xdr:rowOff>1219199</xdr:rowOff>
    </xdr:to>
    <xdr:grpSp>
      <xdr:nvGrpSpPr>
        <xdr:cNvPr id="0" name=""/>
        <xdr:cNvGrpSpPr/>
      </xdr:nvGrpSpPr>
      <xdr:grpSpPr bwMode="auto">
        <a:xfrm>
          <a:off x="496661" y="131431393"/>
          <a:ext cx="723900" cy="742949"/>
          <a:chOff x="12753975" y="114466503"/>
          <a:chExt cx="1619250" cy="1358893"/>
        </a:xfrm>
      </xdr:grpSpPr>
      <xdr:pic>
        <xdr:nvPicPr>
          <xdr:cNvPr id="150" name="Picture 22"/>
          <xdr:cNvPicPr>
            <a:picLocks noChangeAspect="1" noChangeArrowheads="1"/>
          </xdr:cNvPicPr>
        </xdr:nvPicPr>
        <xdr:blipFill>
          <a:blip r:embed="rId86"/>
          <a:stretch/>
        </xdr:blipFill>
        <xdr:spPr bwMode="auto">
          <a:xfrm>
            <a:off x="12753975" y="115317393"/>
            <a:ext cx="476249" cy="498367"/>
          </a:xfrm>
          <a:prstGeom prst="rect">
            <a:avLst/>
          </a:prstGeom>
          <a:noFill/>
          <a:ln>
            <a:noFill/>
          </a:ln>
          <a:effectLst/>
        </xdr:spPr>
      </xdr:pic>
      <xdr:pic>
        <xdr:nvPicPr>
          <xdr:cNvPr id="151" name="Рисунок 150"/>
          <xdr:cNvPicPr>
            <a:picLocks noChangeAspect="1"/>
          </xdr:cNvPicPr>
        </xdr:nvPicPr>
        <xdr:blipFill>
          <a:blip r:embed="rId88"/>
          <a:stretch/>
        </xdr:blipFill>
        <xdr:spPr bwMode="auto">
          <a:xfrm>
            <a:off x="13858874" y="115398361"/>
            <a:ext cx="409575" cy="427035"/>
          </a:xfrm>
          <a:prstGeom prst="rect">
            <a:avLst/>
          </a:prstGeom>
        </xdr:spPr>
      </xdr:pic>
      <xdr:pic>
        <xdr:nvPicPr>
          <xdr:cNvPr id="152" name="Рисунок 151"/>
          <xdr:cNvPicPr>
            <a:picLocks noChangeAspect="1"/>
          </xdr:cNvPicPr>
        </xdr:nvPicPr>
        <xdr:blipFill>
          <a:blip r:embed="rId95"/>
          <a:stretch/>
        </xdr:blipFill>
        <xdr:spPr bwMode="auto">
          <a:xfrm>
            <a:off x="13325475" y="115319174"/>
            <a:ext cx="465153" cy="484657"/>
          </a:xfrm>
          <a:prstGeom prst="rect">
            <a:avLst/>
          </a:prstGeom>
        </xdr:spPr>
      </xdr:pic>
      <xdr:pic>
        <xdr:nvPicPr>
          <xdr:cNvPr id="153" name="Рисунок 152"/>
          <xdr:cNvPicPr>
            <a:picLocks noChangeAspect="1"/>
          </xdr:cNvPicPr>
        </xdr:nvPicPr>
        <xdr:blipFill>
          <a:blip r:embed="rId96"/>
          <a:stretch/>
        </xdr:blipFill>
        <xdr:spPr bwMode="auto">
          <a:xfrm>
            <a:off x="12763500" y="114466503"/>
            <a:ext cx="1609724" cy="776013"/>
          </a:xfrm>
          <a:prstGeom prst="rect">
            <a:avLst/>
          </a:prstGeom>
        </xdr:spPr>
      </xdr:pic>
    </xdr:grpSp>
    <xdr:clientData/>
  </xdr:twoCellAnchor>
  <xdr:twoCellAnchor editAs="twoCell">
    <xdr:from>
      <xdr:col>1</xdr:col>
      <xdr:colOff>95250</xdr:colOff>
      <xdr:row>494</xdr:row>
      <xdr:rowOff>452437</xdr:rowOff>
    </xdr:from>
    <xdr:to>
      <xdr:col>1</xdr:col>
      <xdr:colOff>819150</xdr:colOff>
      <xdr:row>494</xdr:row>
      <xdr:rowOff>1195386</xdr:rowOff>
    </xdr:to>
    <xdr:grpSp>
      <xdr:nvGrpSpPr>
        <xdr:cNvPr id="0" name=""/>
        <xdr:cNvGrpSpPr/>
      </xdr:nvGrpSpPr>
      <xdr:grpSpPr bwMode="auto">
        <a:xfrm>
          <a:off x="449036" y="133026830"/>
          <a:ext cx="723900" cy="742949"/>
          <a:chOff x="12753975" y="114466503"/>
          <a:chExt cx="1619250" cy="1358893"/>
        </a:xfrm>
      </xdr:grpSpPr>
      <xdr:pic>
        <xdr:nvPicPr>
          <xdr:cNvPr id="155" name="Picture 22"/>
          <xdr:cNvPicPr>
            <a:picLocks noChangeAspect="1" noChangeArrowheads="1"/>
          </xdr:cNvPicPr>
        </xdr:nvPicPr>
        <xdr:blipFill>
          <a:blip r:embed="rId86"/>
          <a:stretch/>
        </xdr:blipFill>
        <xdr:spPr bwMode="auto">
          <a:xfrm>
            <a:off x="12753975" y="115317393"/>
            <a:ext cx="476249" cy="498367"/>
          </a:xfrm>
          <a:prstGeom prst="rect">
            <a:avLst/>
          </a:prstGeom>
          <a:noFill/>
          <a:ln>
            <a:noFill/>
          </a:ln>
          <a:effectLst/>
        </xdr:spPr>
      </xdr:pic>
      <xdr:pic>
        <xdr:nvPicPr>
          <xdr:cNvPr id="156" name="Рисунок 155"/>
          <xdr:cNvPicPr>
            <a:picLocks noChangeAspect="1"/>
          </xdr:cNvPicPr>
        </xdr:nvPicPr>
        <xdr:blipFill>
          <a:blip r:embed="rId88"/>
          <a:stretch/>
        </xdr:blipFill>
        <xdr:spPr bwMode="auto">
          <a:xfrm>
            <a:off x="13858874" y="115398361"/>
            <a:ext cx="409575" cy="427035"/>
          </a:xfrm>
          <a:prstGeom prst="rect">
            <a:avLst/>
          </a:prstGeom>
        </xdr:spPr>
      </xdr:pic>
      <xdr:pic>
        <xdr:nvPicPr>
          <xdr:cNvPr id="157" name="Рисунок 156"/>
          <xdr:cNvPicPr>
            <a:picLocks noChangeAspect="1"/>
          </xdr:cNvPicPr>
        </xdr:nvPicPr>
        <xdr:blipFill>
          <a:blip r:embed="rId95"/>
          <a:stretch/>
        </xdr:blipFill>
        <xdr:spPr bwMode="auto">
          <a:xfrm>
            <a:off x="13325475" y="115319174"/>
            <a:ext cx="465153" cy="484657"/>
          </a:xfrm>
          <a:prstGeom prst="rect">
            <a:avLst/>
          </a:prstGeom>
        </xdr:spPr>
      </xdr:pic>
      <xdr:pic>
        <xdr:nvPicPr>
          <xdr:cNvPr id="158" name="Рисунок 157"/>
          <xdr:cNvPicPr>
            <a:picLocks noChangeAspect="1"/>
          </xdr:cNvPicPr>
        </xdr:nvPicPr>
        <xdr:blipFill>
          <a:blip r:embed="rId96"/>
          <a:stretch/>
        </xdr:blipFill>
        <xdr:spPr bwMode="auto">
          <a:xfrm>
            <a:off x="12763500" y="114466503"/>
            <a:ext cx="1609724" cy="776013"/>
          </a:xfrm>
          <a:prstGeom prst="rect">
            <a:avLst/>
          </a:prstGeom>
        </xdr:spPr>
      </xdr:pic>
    </xdr:grpSp>
    <xdr:clientData/>
  </xdr:twoCellAnchor>
  <xdr:twoCellAnchor editAs="twoCell">
    <xdr:from>
      <xdr:col>1</xdr:col>
      <xdr:colOff>119062</xdr:colOff>
      <xdr:row>495</xdr:row>
      <xdr:rowOff>642937</xdr:rowOff>
    </xdr:from>
    <xdr:to>
      <xdr:col>1</xdr:col>
      <xdr:colOff>900112</xdr:colOff>
      <xdr:row>495</xdr:row>
      <xdr:rowOff>1404937</xdr:rowOff>
    </xdr:to>
    <xdr:grpSp>
      <xdr:nvGrpSpPr>
        <xdr:cNvPr id="0" name=""/>
        <xdr:cNvGrpSpPr/>
      </xdr:nvGrpSpPr>
      <xdr:grpSpPr bwMode="auto">
        <a:xfrm>
          <a:off x="472848" y="134673294"/>
          <a:ext cx="781050" cy="762000"/>
          <a:chOff x="13097590" y="122348625"/>
          <a:chExt cx="2185752" cy="1473906"/>
        </a:xfrm>
      </xdr:grpSpPr>
      <xdr:pic>
        <xdr:nvPicPr>
          <xdr:cNvPr id="160" name="Рисунок 159"/>
          <xdr:cNvPicPr>
            <a:picLocks noChangeAspect="1"/>
          </xdr:cNvPicPr>
        </xdr:nvPicPr>
        <xdr:blipFill>
          <a:blip r:embed="rId90"/>
          <a:stretch/>
        </xdr:blipFill>
        <xdr:spPr bwMode="auto">
          <a:xfrm>
            <a:off x="13344525" y="123186824"/>
            <a:ext cx="523875" cy="628650"/>
          </a:xfrm>
          <a:prstGeom prst="rect">
            <a:avLst/>
          </a:prstGeom>
        </xdr:spPr>
      </xdr:pic>
      <xdr:pic>
        <xdr:nvPicPr>
          <xdr:cNvPr id="161" name="Рисунок 160"/>
          <xdr:cNvPicPr>
            <a:picLocks noChangeAspect="1"/>
          </xdr:cNvPicPr>
        </xdr:nvPicPr>
        <xdr:blipFill>
          <a:blip r:embed="rId91"/>
          <a:srcRect l="16430" t="15479" r="17307" b="19347"/>
          <a:stretch/>
        </xdr:blipFill>
        <xdr:spPr bwMode="auto">
          <a:xfrm>
            <a:off x="13097590" y="122348625"/>
            <a:ext cx="1336356" cy="876299"/>
          </a:xfrm>
          <a:prstGeom prst="rect">
            <a:avLst/>
          </a:prstGeom>
        </xdr:spPr>
      </xdr:pic>
      <xdr:pic>
        <xdr:nvPicPr>
          <xdr:cNvPr id="162" name="Рисунок 161"/>
          <xdr:cNvPicPr>
            <a:picLocks noChangeAspect="1"/>
          </xdr:cNvPicPr>
        </xdr:nvPicPr>
        <xdr:blipFill>
          <a:blip r:embed="rId92"/>
          <a:stretch/>
        </xdr:blipFill>
        <xdr:spPr bwMode="auto">
          <a:xfrm>
            <a:off x="14406526" y="122481975"/>
            <a:ext cx="876816" cy="652424"/>
          </a:xfrm>
          <a:prstGeom prst="rect">
            <a:avLst/>
          </a:prstGeom>
        </xdr:spPr>
      </xdr:pic>
      <xdr:pic>
        <xdr:nvPicPr>
          <xdr:cNvPr id="163" name="Рисунок 162"/>
          <xdr:cNvPicPr>
            <a:picLocks noChangeAspect="1"/>
          </xdr:cNvPicPr>
        </xdr:nvPicPr>
        <xdr:blipFill>
          <a:blip r:embed="rId93"/>
          <a:stretch/>
        </xdr:blipFill>
        <xdr:spPr bwMode="auto">
          <a:xfrm>
            <a:off x="14089802" y="123418646"/>
            <a:ext cx="397724" cy="351528"/>
          </a:xfrm>
          <a:prstGeom prst="rect">
            <a:avLst/>
          </a:prstGeom>
        </xdr:spPr>
      </xdr:pic>
      <xdr:pic>
        <xdr:nvPicPr>
          <xdr:cNvPr id="164" name="Рисунок 163"/>
          <xdr:cNvPicPr>
            <a:picLocks noChangeAspect="1"/>
          </xdr:cNvPicPr>
        </xdr:nvPicPr>
        <xdr:blipFill>
          <a:blip r:embed="rId94"/>
          <a:stretch/>
        </xdr:blipFill>
        <xdr:spPr bwMode="auto">
          <a:xfrm>
            <a:off x="14687476" y="123339225"/>
            <a:ext cx="485849" cy="483305"/>
          </a:xfrm>
          <a:prstGeom prst="rect">
            <a:avLst/>
          </a:prstGeom>
        </xdr:spPr>
      </xdr:pic>
    </xdr:grpSp>
    <xdr:clientData/>
  </xdr:twoCellAnchor>
  <xdr:twoCellAnchor editAs="oneCell">
    <xdr:from>
      <xdr:col>1</xdr:col>
      <xdr:colOff>148803</xdr:colOff>
      <xdr:row>423</xdr:row>
      <xdr:rowOff>33640</xdr:rowOff>
    </xdr:from>
    <xdr:to>
      <xdr:col>1</xdr:col>
      <xdr:colOff>976380</xdr:colOff>
      <xdr:row>425</xdr:row>
      <xdr:rowOff>173762</xdr:rowOff>
    </xdr:to>
    <xdr:pic>
      <xdr:nvPicPr>
        <xdr:cNvPr id="165" name="Рисунок 164" descr="Шпингалет D00320.15.342.jpg"/>
        <xdr:cNvPicPr>
          <a:picLocks noChangeAspect="1"/>
        </xdr:cNvPicPr>
      </xdr:nvPicPr>
      <xdr:blipFill>
        <a:blip r:embed="rId103"/>
        <a:srcRect l="0" t="0" r="0" b="53940"/>
        <a:stretch/>
      </xdr:blipFill>
      <xdr:spPr bwMode="auto">
        <a:xfrm rot="19160461">
          <a:off x="498052" y="102035808"/>
          <a:ext cx="827577" cy="521121"/>
        </a:xfrm>
        <a:prstGeom prst="rect">
          <a:avLst/>
        </a:prstGeom>
      </xdr:spPr>
    </xdr:pic>
    <xdr:clientData/>
  </xdr:twoCellAnchor>
  <xdr:twoCellAnchor editAs="twoCell">
    <xdr:from>
      <xdr:col>1</xdr:col>
      <xdr:colOff>47625</xdr:colOff>
      <xdr:row>39</xdr:row>
      <xdr:rowOff>266700</xdr:rowOff>
    </xdr:from>
    <xdr:to>
      <xdr:col>1</xdr:col>
      <xdr:colOff>800100</xdr:colOff>
      <xdr:row>41</xdr:row>
      <xdr:rowOff>19050</xdr:rowOff>
    </xdr:to>
    <xdr:pic>
      <xdr:nvPicPr>
        <xdr:cNvPr id="159" name="Рисунок 2"/>
        <xdr:cNvPicPr>
          <a:picLocks noChangeAspect="1"/>
        </xdr:cNvPicPr>
      </xdr:nvPicPr>
      <xdr:blipFill>
        <a:blip r:embed="rId104"/>
        <a:stretch/>
      </xdr:blipFill>
      <xdr:spPr bwMode="auto">
        <a:xfrm>
          <a:off x="304800" y="9077325"/>
          <a:ext cx="752475" cy="276225"/>
        </a:xfrm>
        <a:prstGeom prst="rect">
          <a:avLst/>
        </a:prstGeom>
        <a:noFill/>
        <a:ln>
          <a:noFill/>
        </a:ln>
      </xdr:spPr>
    </xdr:pic>
    <xdr:clientData/>
  </xdr:twoCellAnchor>
  <xdr:twoCellAnchor editAs="twoCell">
    <xdr:from>
      <xdr:col>1</xdr:col>
      <xdr:colOff>111702</xdr:colOff>
      <xdr:row>43</xdr:row>
      <xdr:rowOff>117331</xdr:rowOff>
    </xdr:from>
    <xdr:to>
      <xdr:col>1</xdr:col>
      <xdr:colOff>657225</xdr:colOff>
      <xdr:row>45</xdr:row>
      <xdr:rowOff>39689</xdr:rowOff>
    </xdr:to>
    <xdr:pic>
      <xdr:nvPicPr>
        <xdr:cNvPr id="166" name="Рисунок 364"/>
        <xdr:cNvPicPr>
          <a:picLocks noChangeAspect="1"/>
        </xdr:cNvPicPr>
      </xdr:nvPicPr>
      <xdr:blipFill>
        <a:blip r:embed="rId105"/>
        <a:srcRect l="15477" t="19643" r="17262" b="21429"/>
        <a:stretch/>
      </xdr:blipFill>
      <xdr:spPr bwMode="auto">
        <a:xfrm>
          <a:off x="368877" y="9918556"/>
          <a:ext cx="545523" cy="417658"/>
        </a:xfrm>
        <a:prstGeom prst="rect">
          <a:avLst/>
        </a:prstGeom>
        <a:noFill/>
        <a:ln>
          <a:noFill/>
        </a:ln>
      </xdr:spPr>
    </xdr:pic>
    <xdr:clientData/>
  </xdr:twoCellAnchor>
  <xdr:twoCellAnchor editAs="twoCell">
    <xdr:from>
      <xdr:col>1</xdr:col>
      <xdr:colOff>209551</xdr:colOff>
      <xdr:row>47</xdr:row>
      <xdr:rowOff>10536</xdr:rowOff>
    </xdr:from>
    <xdr:to>
      <xdr:col>1</xdr:col>
      <xdr:colOff>609601</xdr:colOff>
      <xdr:row>48</xdr:row>
      <xdr:rowOff>166688</xdr:rowOff>
    </xdr:to>
    <xdr:pic>
      <xdr:nvPicPr>
        <xdr:cNvPr id="167" name="Рисунок 365"/>
        <xdr:cNvPicPr>
          <a:picLocks noChangeAspect="1"/>
        </xdr:cNvPicPr>
      </xdr:nvPicPr>
      <xdr:blipFill>
        <a:blip r:embed="rId106"/>
        <a:srcRect l="17514" t="14125" r="18079" b="15819"/>
        <a:stretch/>
      </xdr:blipFill>
      <xdr:spPr bwMode="auto">
        <a:xfrm>
          <a:off x="466726" y="10802361"/>
          <a:ext cx="400050" cy="403802"/>
        </a:xfrm>
        <a:prstGeom prst="rect">
          <a:avLst/>
        </a:prstGeom>
        <a:noFill/>
        <a:ln>
          <a:noFill/>
        </a:ln>
      </xdr:spPr>
    </xdr:pic>
    <xdr:clientData/>
  </xdr:twoCellAnchor>
  <xdr:oneCellAnchor>
    <xdr:from>
      <xdr:col>1</xdr:col>
      <xdr:colOff>28574</xdr:colOff>
      <xdr:row>164</xdr:row>
      <xdr:rowOff>61765</xdr:rowOff>
    </xdr:from>
    <xdr:ext cx="819151" cy="366859"/>
    <xdr:pic>
      <xdr:nvPicPr>
        <xdr:cNvPr id="168" name="Рисунок 167"/>
        <xdr:cNvPicPr>
          <a:picLocks noChangeAspect="1"/>
        </xdr:cNvPicPr>
      </xdr:nvPicPr>
      <xdr:blipFill>
        <a:blip r:embed="rId107"/>
        <a:srcRect l="7640" t="16757" r="9337" b="24995"/>
        <a:stretch/>
      </xdr:blipFill>
      <xdr:spPr bwMode="auto">
        <a:xfrm>
          <a:off x="285749" y="45524590"/>
          <a:ext cx="819151" cy="366859"/>
        </a:xfrm>
        <a:prstGeom prst="rect">
          <a:avLst/>
        </a:prstGeom>
      </xdr:spPr>
    </xdr:pic>
    <xdr:clientData/>
  </xdr:oneCellAnchor>
  <xdr:twoCellAnchor editAs="oneCell">
    <xdr:from>
      <xdr:col>1</xdr:col>
      <xdr:colOff>754064</xdr:colOff>
      <xdr:row>329</xdr:row>
      <xdr:rowOff>83247</xdr:rowOff>
    </xdr:from>
    <xdr:to>
      <xdr:col>2</xdr:col>
      <xdr:colOff>555625</xdr:colOff>
      <xdr:row>335</xdr:row>
      <xdr:rowOff>43045</xdr:rowOff>
    </xdr:to>
    <xdr:pic>
      <xdr:nvPicPr>
        <xdr:cNvPr id="169" name="Рисунок 168" descr="zamok_gardian_soft_1m.jpg"/>
        <xdr:cNvPicPr>
          <a:picLocks noChangeAspect="1"/>
        </xdr:cNvPicPr>
      </xdr:nvPicPr>
      <xdr:blipFill>
        <a:blip r:embed="rId38"/>
        <a:srcRect l="25779" t="4475" r="24632" b="4046"/>
        <a:stretch/>
      </xdr:blipFill>
      <xdr:spPr bwMode="auto">
        <a:xfrm>
          <a:off x="1103314" y="79378872"/>
          <a:ext cx="865186" cy="1483801"/>
        </a:xfrm>
        <a:prstGeom prst="rect">
          <a:avLst/>
        </a:prstGeom>
      </xdr:spPr>
    </xdr:pic>
    <xdr:clientData/>
  </xdr:twoCellAnchor>
  <xdr:twoCellAnchor editAs="oneCell">
    <xdr:from>
      <xdr:col>1</xdr:col>
      <xdr:colOff>476250</xdr:colOff>
      <xdr:row>336</xdr:row>
      <xdr:rowOff>136524</xdr:rowOff>
    </xdr:from>
    <xdr:to>
      <xdr:col>2</xdr:col>
      <xdr:colOff>767496</xdr:colOff>
      <xdr:row>339</xdr:row>
      <xdr:rowOff>190498</xdr:rowOff>
    </xdr:to>
    <xdr:pic>
      <xdr:nvPicPr>
        <xdr:cNvPr id="170" name="Picture 382" descr="M1895 SN"/>
        <xdr:cNvPicPr>
          <a:picLocks noChangeAspect="1" noChangeArrowheads="1"/>
        </xdr:cNvPicPr>
      </xdr:nvPicPr>
      <xdr:blipFill>
        <a:blip r:embed="rId108"/>
        <a:stretch/>
      </xdr:blipFill>
      <xdr:spPr bwMode="auto">
        <a:xfrm>
          <a:off x="825500" y="81210148"/>
          <a:ext cx="1354871" cy="815975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706440</xdr:colOff>
      <xdr:row>353</xdr:row>
      <xdr:rowOff>98424</xdr:rowOff>
    </xdr:from>
    <xdr:to>
      <xdr:col>2</xdr:col>
      <xdr:colOff>460375</xdr:colOff>
      <xdr:row>358</xdr:row>
      <xdr:rowOff>201213</xdr:rowOff>
    </xdr:to>
    <xdr:pic>
      <xdr:nvPicPr>
        <xdr:cNvPr id="171" name="Рисунок 170" descr="zamok_gardian_soft_1p.jpg"/>
        <xdr:cNvPicPr>
          <a:picLocks noChangeAspect="1"/>
        </xdr:cNvPicPr>
      </xdr:nvPicPr>
      <xdr:blipFill>
        <a:blip r:embed="rId36"/>
        <a:srcRect l="24038" t="4152" r="23513" b="4283"/>
        <a:stretch/>
      </xdr:blipFill>
      <xdr:spPr bwMode="auto">
        <a:xfrm>
          <a:off x="1055690" y="85902800"/>
          <a:ext cx="817560" cy="1245788"/>
        </a:xfrm>
        <a:prstGeom prst="rect">
          <a:avLst/>
        </a:prstGeom>
      </xdr:spPr>
    </xdr:pic>
    <xdr:clientData/>
  </xdr:twoCellAnchor>
  <xdr:twoCellAnchor editAs="oneCell">
    <xdr:from>
      <xdr:col>1</xdr:col>
      <xdr:colOff>658816</xdr:colOff>
      <xdr:row>363</xdr:row>
      <xdr:rowOff>100863</xdr:rowOff>
    </xdr:from>
    <xdr:to>
      <xdr:col>2</xdr:col>
      <xdr:colOff>238125</xdr:colOff>
      <xdr:row>369</xdr:row>
      <xdr:rowOff>9911</xdr:rowOff>
    </xdr:to>
    <xdr:pic>
      <xdr:nvPicPr>
        <xdr:cNvPr id="172" name="Рисунок 171" descr="zamok_gardian_soft_11p.jpg"/>
        <xdr:cNvPicPr>
          <a:picLocks noChangeAspect="1"/>
        </xdr:cNvPicPr>
      </xdr:nvPicPr>
      <xdr:blipFill>
        <a:blip r:embed="rId37"/>
        <a:srcRect l="24114" t="3414" r="23602" b="4182"/>
        <a:stretch/>
      </xdr:blipFill>
      <xdr:spPr bwMode="auto">
        <a:xfrm>
          <a:off x="1008066" y="88365863"/>
          <a:ext cx="642934" cy="1702923"/>
        </a:xfrm>
        <a:prstGeom prst="rect">
          <a:avLst/>
        </a:prstGeom>
      </xdr:spPr>
    </xdr:pic>
    <xdr:clientData/>
  </xdr:twoCellAnchor>
  <xdr:twoCellAnchor editAs="oneCell">
    <xdr:from>
      <xdr:col>1</xdr:col>
      <xdr:colOff>655639</xdr:colOff>
      <xdr:row>341</xdr:row>
      <xdr:rowOff>156978</xdr:rowOff>
    </xdr:from>
    <xdr:to>
      <xdr:col>2</xdr:col>
      <xdr:colOff>523875</xdr:colOff>
      <xdr:row>348</xdr:row>
      <xdr:rowOff>127000</xdr:rowOff>
    </xdr:to>
    <xdr:pic>
      <xdr:nvPicPr>
        <xdr:cNvPr id="173" name="Рисунок 172" descr="zamok_gardian_soft_11m.jpg"/>
        <xdr:cNvPicPr>
          <a:picLocks noChangeAspect="1"/>
        </xdr:cNvPicPr>
      </xdr:nvPicPr>
      <xdr:blipFill>
        <a:blip r:embed="rId39"/>
        <a:srcRect l="25323" t="4300" r="24271" b="3727"/>
        <a:stretch/>
      </xdr:blipFill>
      <xdr:spPr bwMode="auto">
        <a:xfrm>
          <a:off x="1004890" y="82437103"/>
          <a:ext cx="931860" cy="2303647"/>
        </a:xfrm>
        <a:prstGeom prst="rect">
          <a:avLst/>
        </a:prstGeom>
      </xdr:spPr>
    </xdr:pic>
    <xdr:clientData/>
  </xdr:twoCellAnchor>
  <xdr:oneCellAnchor>
    <xdr:from>
      <xdr:col>7</xdr:col>
      <xdr:colOff>1781175</xdr:colOff>
      <xdr:row>348</xdr:row>
      <xdr:rowOff>0</xdr:rowOff>
    </xdr:from>
    <xdr:ext cx="9525" cy="428625"/>
    <xdr:pic>
      <xdr:nvPicPr>
        <xdr:cNvPr id="174" name="Picture 1757"/>
        <xdr:cNvPicPr>
          <a:picLocks noChangeAspect="1" noChangeArrowheads="1"/>
        </xdr:cNvPicPr>
      </xdr:nvPicPr>
      <xdr:blipFill>
        <a:blip r:embed="rId109"/>
        <a:stretch/>
      </xdr:blipFill>
      <xdr:spPr bwMode="auto">
        <a:xfrm>
          <a:off x="8629650" y="92240100"/>
          <a:ext cx="9525" cy="428625"/>
        </a:xfrm>
        <a:prstGeom prst="rect">
          <a:avLst/>
        </a:prstGeom>
        <a:noFill/>
        <a:ln>
          <a:noFill/>
        </a:ln>
      </xdr:spPr>
    </xdr:pic>
    <xdr:clientData/>
  </xdr:oneCellAnchor>
  <xdr:twoCellAnchor editAs="oneCell">
    <xdr:from>
      <xdr:col>1</xdr:col>
      <xdr:colOff>342901</xdr:colOff>
      <xdr:row>349</xdr:row>
      <xdr:rowOff>119259</xdr:rowOff>
    </xdr:from>
    <xdr:to>
      <xdr:col>2</xdr:col>
      <xdr:colOff>583373</xdr:colOff>
      <xdr:row>352</xdr:row>
      <xdr:rowOff>142877</xdr:rowOff>
    </xdr:to>
    <xdr:pic>
      <xdr:nvPicPr>
        <xdr:cNvPr id="175" name="Picture 381" descr="M1885 AB"/>
        <xdr:cNvPicPr>
          <a:picLocks noChangeAspect="1" noChangeArrowheads="1"/>
        </xdr:cNvPicPr>
      </xdr:nvPicPr>
      <xdr:blipFill>
        <a:blip r:embed="rId110"/>
        <a:stretch/>
      </xdr:blipFill>
      <xdr:spPr bwMode="auto">
        <a:xfrm>
          <a:off x="692151" y="85114009"/>
          <a:ext cx="1304097" cy="626866"/>
        </a:xfrm>
        <a:prstGeom prst="rect">
          <a:avLst/>
        </a:prstGeom>
        <a:noFill/>
      </xdr:spPr>
    </xdr:pic>
    <xdr:clientData/>
  </xdr:twoCellAnchor>
  <xdr:oneCellAnchor>
    <xdr:from>
      <xdr:col>7</xdr:col>
      <xdr:colOff>1781175</xdr:colOff>
      <xdr:row>358</xdr:row>
      <xdr:rowOff>0</xdr:rowOff>
    </xdr:from>
    <xdr:ext cx="9525" cy="428625"/>
    <xdr:pic>
      <xdr:nvPicPr>
        <xdr:cNvPr id="176" name="Picture 1757"/>
        <xdr:cNvPicPr>
          <a:picLocks noChangeAspect="1" noChangeArrowheads="1"/>
        </xdr:cNvPicPr>
      </xdr:nvPicPr>
      <xdr:blipFill>
        <a:blip r:embed="rId109"/>
        <a:stretch/>
      </xdr:blipFill>
      <xdr:spPr bwMode="auto">
        <a:xfrm>
          <a:off x="8629650" y="94583250"/>
          <a:ext cx="9525" cy="428625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1</xdr:col>
      <xdr:colOff>381000</xdr:colOff>
      <xdr:row>359</xdr:row>
      <xdr:rowOff>104774</xdr:rowOff>
    </xdr:from>
    <xdr:ext cx="1312008" cy="768351"/>
    <xdr:pic>
      <xdr:nvPicPr>
        <xdr:cNvPr id="177" name="Picture 382" descr="M1895 SN"/>
        <xdr:cNvPicPr>
          <a:picLocks noChangeAspect="1" noChangeArrowheads="1"/>
        </xdr:cNvPicPr>
      </xdr:nvPicPr>
      <xdr:blipFill>
        <a:blip r:embed="rId108"/>
        <a:stretch/>
      </xdr:blipFill>
      <xdr:spPr bwMode="auto">
        <a:xfrm>
          <a:off x="730250" y="87290274"/>
          <a:ext cx="1312009" cy="768351"/>
        </a:xfrm>
        <a:prstGeom prst="rect">
          <a:avLst/>
        </a:prstGeom>
        <a:noFill/>
      </xdr:spPr>
    </xdr:pic>
    <xdr:clientData/>
  </xdr:oneCellAnchor>
  <xdr:oneCellAnchor>
    <xdr:from>
      <xdr:col>7</xdr:col>
      <xdr:colOff>1781175</xdr:colOff>
      <xdr:row>368</xdr:row>
      <xdr:rowOff>0</xdr:rowOff>
    </xdr:from>
    <xdr:ext cx="9525" cy="428625"/>
    <xdr:pic>
      <xdr:nvPicPr>
        <xdr:cNvPr id="178" name="Picture 1757"/>
        <xdr:cNvPicPr>
          <a:picLocks noChangeAspect="1" noChangeArrowheads="1"/>
        </xdr:cNvPicPr>
      </xdr:nvPicPr>
      <xdr:blipFill>
        <a:blip r:embed="rId109"/>
        <a:stretch/>
      </xdr:blipFill>
      <xdr:spPr bwMode="auto">
        <a:xfrm>
          <a:off x="8629650" y="97478850"/>
          <a:ext cx="9525" cy="428625"/>
        </a:xfrm>
        <a:prstGeom prst="rect">
          <a:avLst/>
        </a:prstGeom>
        <a:noFill/>
        <a:ln>
          <a:noFill/>
        </a:ln>
      </xdr:spPr>
    </xdr:pic>
    <xdr:clientData/>
  </xdr:oneCellAnchor>
  <xdr:oneCellAnchor>
    <xdr:from>
      <xdr:col>1</xdr:col>
      <xdr:colOff>492125</xdr:colOff>
      <xdr:row>370</xdr:row>
      <xdr:rowOff>25400</xdr:rowOff>
    </xdr:from>
    <xdr:ext cx="1203576" cy="704849"/>
    <xdr:pic>
      <xdr:nvPicPr>
        <xdr:cNvPr id="179" name="Picture 382" descr="M1895 SN"/>
        <xdr:cNvPicPr>
          <a:picLocks noChangeAspect="1" noChangeArrowheads="1"/>
        </xdr:cNvPicPr>
      </xdr:nvPicPr>
      <xdr:blipFill>
        <a:blip r:embed="rId108"/>
        <a:stretch/>
      </xdr:blipFill>
      <xdr:spPr bwMode="auto">
        <a:xfrm>
          <a:off x="841375" y="90274775"/>
          <a:ext cx="1203577" cy="704850"/>
        </a:xfrm>
        <a:prstGeom prst="rect">
          <a:avLst/>
        </a:prstGeom>
        <a:noFill/>
      </xdr:spPr>
    </xdr:pic>
    <xdr:clientData/>
  </xdr:oneCellAnchor>
  <xdr:twoCellAnchor editAs="oneCell">
    <xdr:from>
      <xdr:col>1</xdr:col>
      <xdr:colOff>127000</xdr:colOff>
      <xdr:row>288</xdr:row>
      <xdr:rowOff>84666</xdr:rowOff>
    </xdr:from>
    <xdr:to>
      <xdr:col>1</xdr:col>
      <xdr:colOff>708024</xdr:colOff>
      <xdr:row>290</xdr:row>
      <xdr:rowOff>198438</xdr:rowOff>
    </xdr:to>
    <xdr:pic>
      <xdr:nvPicPr>
        <xdr:cNvPr id="180" name="Рисунок 5"/>
        <xdr:cNvPicPr>
          <a:picLocks noChangeAspect="1" noChangeArrowheads="1"/>
        </xdr:cNvPicPr>
      </xdr:nvPicPr>
      <xdr:blipFill>
        <a:blip r:embed="rId111"/>
        <a:stretch/>
      </xdr:blipFill>
      <xdr:spPr bwMode="auto">
        <a:xfrm>
          <a:off x="422275" y="78523042"/>
          <a:ext cx="581025" cy="761471"/>
        </a:xfrm>
        <a:prstGeom prst="rect">
          <a:avLst/>
        </a:prstGeom>
        <a:noFill/>
        <a:ln>
          <a:noFill/>
        </a:ln>
      </xdr:spPr>
    </xdr:pic>
    <xdr:clientData/>
  </xdr:twoCellAnchor>
  <xdr:oneCellAnchor>
    <xdr:from>
      <xdr:col>1</xdr:col>
      <xdr:colOff>387805</xdr:colOff>
      <xdr:row>123</xdr:row>
      <xdr:rowOff>58040</xdr:rowOff>
    </xdr:from>
    <xdr:ext cx="1559698" cy="499851"/>
    <xdr:pic>
      <xdr:nvPicPr>
        <xdr:cNvPr id="181" name="Рисунок 180"/>
        <xdr:cNvPicPr>
          <a:picLocks noChangeAspect="1" noChangeArrowheads="1"/>
        </xdr:cNvPicPr>
      </xdr:nvPicPr>
      <xdr:blipFill>
        <a:blip r:embed="rId112">
          <a:extLst>
            <a:ext uri="{96DAC541-7B7A-43D3-8B79-37D633B846F1}">
              <asvg:svgBlip xmlns:asvg="http://schemas.microsoft.com/office/drawing/2016/SVG/main" r:embed="rId113"/>
            </a:ext>
          </a:extLst>
        </a:blip>
        <a:stretch/>
      </xdr:blipFill>
      <xdr:spPr bwMode="auto">
        <a:xfrm>
          <a:off x="741591" y="31681041"/>
          <a:ext cx="1559698" cy="499852"/>
        </a:xfrm>
        <a:prstGeom prst="rect">
          <a:avLst/>
        </a:prstGeom>
        <a:noFill/>
      </xdr:spPr>
    </xdr:pic>
    <xdr:clientData/>
  </xdr:oneCellAnchor>
  <xdr:oneCellAnchor>
    <xdr:from>
      <xdr:col>1</xdr:col>
      <xdr:colOff>547008</xdr:colOff>
      <xdr:row>133</xdr:row>
      <xdr:rowOff>316707</xdr:rowOff>
    </xdr:from>
    <xdr:ext cx="1117856" cy="785471"/>
    <xdr:pic>
      <xdr:nvPicPr>
        <xdr:cNvPr id="182" name="Рисунок 181"/>
        <xdr:cNvPicPr>
          <a:picLocks noChangeAspect="1"/>
        </xdr:cNvPicPr>
      </xdr:nvPicPr>
      <xdr:blipFill>
        <a:blip r:embed="rId114"/>
        <a:stretch/>
      </xdr:blipFill>
      <xdr:spPr bwMode="auto">
        <a:xfrm>
          <a:off x="900794" y="34388993"/>
          <a:ext cx="1117857" cy="785471"/>
        </a:xfrm>
        <a:prstGeom prst="rect">
          <a:avLst/>
        </a:prstGeom>
      </xdr:spPr>
    </xdr:pic>
    <xdr:clientData/>
  </xdr:oneCellAnchor>
  <xdr:oneCellAnchor>
    <xdr:from>
      <xdr:col>1</xdr:col>
      <xdr:colOff>536121</xdr:colOff>
      <xdr:row>128</xdr:row>
      <xdr:rowOff>127902</xdr:rowOff>
    </xdr:from>
    <xdr:ext cx="1042307" cy="818456"/>
    <xdr:pic>
      <xdr:nvPicPr>
        <xdr:cNvPr id="183" name="Рисунок 182"/>
        <xdr:cNvPicPr>
          <a:picLocks noChangeAspect="1"/>
        </xdr:cNvPicPr>
      </xdr:nvPicPr>
      <xdr:blipFill>
        <a:blip r:embed="rId115"/>
        <a:stretch/>
      </xdr:blipFill>
      <xdr:spPr bwMode="auto">
        <a:xfrm>
          <a:off x="889907" y="32975545"/>
          <a:ext cx="1042307" cy="818456"/>
        </a:xfrm>
        <a:prstGeom prst="rect">
          <a:avLst/>
        </a:prstGeom>
      </xdr:spPr>
    </xdr:pic>
    <xdr:clientData/>
  </xdr:oneCellAnchor>
  <xdr:twoCellAnchor editAs="oneCell">
    <xdr:from>
      <xdr:col>1</xdr:col>
      <xdr:colOff>27214</xdr:colOff>
      <xdr:row>154</xdr:row>
      <xdr:rowOff>217714</xdr:rowOff>
    </xdr:from>
    <xdr:to>
      <xdr:col>1</xdr:col>
      <xdr:colOff>1006928</xdr:colOff>
      <xdr:row>156</xdr:row>
      <xdr:rowOff>-1</xdr:rowOff>
    </xdr:to>
    <xdr:pic>
      <xdr:nvPicPr>
        <xdr:cNvPr id="111" name="Рисунок 110"/>
        <xdr:cNvPicPr>
          <a:picLocks noChangeAspect="1"/>
        </xdr:cNvPicPr>
      </xdr:nvPicPr>
      <xdr:blipFill>
        <a:blip r:embed="rId116"/>
        <a:stretch/>
      </xdr:blipFill>
      <xdr:spPr bwMode="auto">
        <a:xfrm>
          <a:off x="381000" y="40685357"/>
          <a:ext cx="979714" cy="653143"/>
        </a:xfrm>
        <a:prstGeom prst="rect">
          <a:avLst/>
        </a:prstGeom>
      </xdr:spPr>
    </xdr:pic>
    <xdr:clientData/>
  </xdr:twoCellAnchor>
  <xdr:twoCellAnchor editAs="oneCell">
    <xdr:from>
      <xdr:col>1</xdr:col>
      <xdr:colOff>81643</xdr:colOff>
      <xdr:row>175</xdr:row>
      <xdr:rowOff>176892</xdr:rowOff>
    </xdr:from>
    <xdr:to>
      <xdr:col>1</xdr:col>
      <xdr:colOff>966107</xdr:colOff>
      <xdr:row>177</xdr:row>
      <xdr:rowOff>247521</xdr:rowOff>
    </xdr:to>
    <xdr:pic>
      <xdr:nvPicPr>
        <xdr:cNvPr id="121" name="Рисунок 120"/>
        <xdr:cNvPicPr>
          <a:picLocks noChangeAspect="1"/>
        </xdr:cNvPicPr>
      </xdr:nvPicPr>
      <xdr:blipFill>
        <a:blip r:embed="rId117"/>
        <a:srcRect l="28283" t="12121" r="29293" b="18182"/>
        <a:stretch/>
      </xdr:blipFill>
      <xdr:spPr bwMode="auto">
        <a:xfrm>
          <a:off x="435429" y="48386999"/>
          <a:ext cx="884464" cy="968701"/>
        </a:xfrm>
        <a:prstGeom prst="rect">
          <a:avLst/>
        </a:prstGeom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m="http://schemas.openxmlformats.org/officeDocument/2006/math" xmlns:w="http://schemas.openxmlformats.org/wordprocessingml/2006/main">
  <xdr:oneCellAnchor>
    <xdr:from>
      <xdr:col>0</xdr:col>
      <xdr:colOff>0</xdr:colOff>
      <xdr:row>0</xdr:row>
      <xdr:rowOff>0</xdr:rowOff>
    </xdr:from>
    <xdr:ext cx="6315074" cy="7277099"/>
    <xdr:pic>
      <xdr:nvPicPr>
        <xdr:cNvPr id="1654822329" name="Рисунок 1654822328"/>
        <xdr:cNvPicPr>
          <a:picLocks noChangeAspect="1"/>
        </xdr:cNvPicPr>
      </xdr:nvPicPr>
      <xdr:blipFill>
        <a:blip r:embed="rId1"/>
        <a:stretch/>
      </xdr:blipFill>
      <xdr:spPr bwMode="auto">
        <a:xfrm>
          <a:off x="0" y="0"/>
          <a:ext cx="6315075" cy="7277099"/>
        </a:xfrm>
        <a:prstGeom prst="rect">
          <a:avLst/>
        </a:prstGeom>
      </xdr:spPr>
    </xdr:pic>
    <xdr:clientData/>
  </xdr:oneCellAnchor>
</xdr:wsDr>
</file>

<file path=xl/drawings/drawing15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m="http://schemas.openxmlformats.org/officeDocument/2006/math" xmlns:w="http://schemas.openxmlformats.org/wordprocessingml/2006/main">
  <xdr:twoCellAnchor editAs="oneCell">
    <xdr:from>
      <xdr:col>0</xdr:col>
      <xdr:colOff>114300</xdr:colOff>
      <xdr:row>6</xdr:row>
      <xdr:rowOff>140051</xdr:rowOff>
    </xdr:from>
    <xdr:to>
      <xdr:col>0</xdr:col>
      <xdr:colOff>1209675</xdr:colOff>
      <xdr:row>9</xdr:row>
      <xdr:rowOff>67515</xdr:rowOff>
    </xdr:to>
    <xdr:pic>
      <xdr:nvPicPr>
        <xdr:cNvPr id="2" name="Рисунок 1"/>
        <xdr:cNvPicPr>
          <a:picLocks noChangeAspect="1"/>
        </xdr:cNvPicPr>
      </xdr:nvPicPr>
      <xdr:blipFill>
        <a:blip r:embed="rId1"/>
        <a:srcRect l="53474" t="68732" r="25942" b="12009"/>
        <a:stretch/>
      </xdr:blipFill>
      <xdr:spPr bwMode="auto">
        <a:xfrm>
          <a:off x="114300" y="1930751"/>
          <a:ext cx="1095375" cy="727565"/>
        </a:xfrm>
        <a:prstGeom prst="rect">
          <a:avLst/>
        </a:prstGeom>
      </xdr:spPr>
    </xdr:pic>
    <xdr:clientData/>
  </xdr:twoCellAnchor>
  <xdr:twoCellAnchor editAs="oneCell">
    <xdr:from>
      <xdr:col>0</xdr:col>
      <xdr:colOff>76200</xdr:colOff>
      <xdr:row>4</xdr:row>
      <xdr:rowOff>38100</xdr:rowOff>
    </xdr:from>
    <xdr:to>
      <xdr:col>0</xdr:col>
      <xdr:colOff>1236863</xdr:colOff>
      <xdr:row>5</xdr:row>
      <xdr:rowOff>251562</xdr:rowOff>
    </xdr:to>
    <xdr:pic>
      <xdr:nvPicPr>
        <xdr:cNvPr id="3" name="Рисунок 2"/>
        <xdr:cNvPicPr>
          <a:picLocks noChangeAspect="1"/>
        </xdr:cNvPicPr>
      </xdr:nvPicPr>
      <xdr:blipFill>
        <a:blip r:embed="rId2"/>
        <a:srcRect l="24253" t="58195" r="65756" b="36792"/>
        <a:stretch/>
      </xdr:blipFill>
      <xdr:spPr bwMode="auto">
        <a:xfrm>
          <a:off x="76201" y="933450"/>
          <a:ext cx="1160662" cy="413487"/>
        </a:xfrm>
        <a:prstGeom prst="rect">
          <a:avLst/>
        </a:prstGeom>
      </xdr:spPr>
    </xdr:pic>
    <xdr:clientData/>
  </xdr:twoCellAnchor>
  <xdr:twoCellAnchor editAs="oneCell">
    <xdr:from>
      <xdr:col>0</xdr:col>
      <xdr:colOff>95251</xdr:colOff>
      <xdr:row>5</xdr:row>
      <xdr:rowOff>238125</xdr:rowOff>
    </xdr:from>
    <xdr:to>
      <xdr:col>0</xdr:col>
      <xdr:colOff>1248658</xdr:colOff>
      <xdr:row>6</xdr:row>
      <xdr:rowOff>51536</xdr:rowOff>
    </xdr:to>
    <xdr:pic>
      <xdr:nvPicPr>
        <xdr:cNvPr id="4" name="Рисунок 3"/>
        <xdr:cNvPicPr>
          <a:picLocks noChangeAspect="1"/>
        </xdr:cNvPicPr>
      </xdr:nvPicPr>
      <xdr:blipFill>
        <a:blip r:embed="rId3"/>
        <a:srcRect l="34868" t="58195" r="55203" b="36792"/>
        <a:stretch/>
      </xdr:blipFill>
      <xdr:spPr bwMode="auto">
        <a:xfrm>
          <a:off x="95251" y="1409700"/>
          <a:ext cx="1153408" cy="413487"/>
        </a:xfrm>
        <a:prstGeom prst="rect">
          <a:avLst/>
        </a:prstGeom>
      </xdr:spPr>
    </xdr:pic>
    <xdr:clientData/>
  </xdr:twoCellAnchor>
  <xdr:twoCellAnchor editAs="oneCell">
    <xdr:from>
      <xdr:col>0</xdr:col>
      <xdr:colOff>76200</xdr:colOff>
      <xdr:row>13</xdr:row>
      <xdr:rowOff>76200</xdr:rowOff>
    </xdr:from>
    <xdr:to>
      <xdr:col>0</xdr:col>
      <xdr:colOff>1200151</xdr:colOff>
      <xdr:row>16</xdr:row>
      <xdr:rowOff>66675</xdr:rowOff>
    </xdr:to>
    <xdr:pic>
      <xdr:nvPicPr>
        <xdr:cNvPr id="5" name="Рисунок 4"/>
        <xdr:cNvPicPr>
          <a:picLocks noChangeAspect="1"/>
        </xdr:cNvPicPr>
      </xdr:nvPicPr>
      <xdr:blipFill>
        <a:blip r:embed="rId4"/>
        <a:srcRect l="0" t="26266" r="0" b="34168"/>
        <a:stretch/>
      </xdr:blipFill>
      <xdr:spPr bwMode="auto">
        <a:xfrm>
          <a:off x="76201" y="4524375"/>
          <a:ext cx="1123950" cy="790575"/>
        </a:xfrm>
        <a:prstGeom prst="rect">
          <a:avLst/>
        </a:prstGeom>
      </xdr:spPr>
    </xdr:pic>
    <xdr:clientData/>
  </xdr:twoCellAnchor>
  <xdr:twoCellAnchor editAs="oneCell">
    <xdr:from>
      <xdr:col>0</xdr:col>
      <xdr:colOff>85725</xdr:colOff>
      <xdr:row>11</xdr:row>
      <xdr:rowOff>66676</xdr:rowOff>
    </xdr:from>
    <xdr:to>
      <xdr:col>0</xdr:col>
      <xdr:colOff>1209675</xdr:colOff>
      <xdr:row>13</xdr:row>
      <xdr:rowOff>28576</xdr:rowOff>
    </xdr:to>
    <xdr:pic>
      <xdr:nvPicPr>
        <xdr:cNvPr id="6" name="Рисунок 5"/>
        <xdr:cNvPicPr>
          <a:picLocks noChangeAspect="1"/>
        </xdr:cNvPicPr>
      </xdr:nvPicPr>
      <xdr:blipFill>
        <a:blip r:embed="rId5"/>
        <a:srcRect l="16385" t="24893" r="70897" b="59755"/>
        <a:stretch/>
      </xdr:blipFill>
      <xdr:spPr bwMode="auto">
        <a:xfrm>
          <a:off x="85725" y="3619501"/>
          <a:ext cx="1123950" cy="762000"/>
        </a:xfrm>
        <a:prstGeom prst="rect">
          <a:avLst/>
        </a:prstGeom>
      </xdr:spPr>
    </xdr:pic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m="http://schemas.openxmlformats.org/officeDocument/2006/math" xmlns:w="http://schemas.openxmlformats.org/wordprocessingml/2006/main">
  <xdr:twoCellAnchor editAs="twoCell">
    <xdr:from>
      <xdr:col>1</xdr:col>
      <xdr:colOff>857250</xdr:colOff>
      <xdr:row>2</xdr:row>
      <xdr:rowOff>9525</xdr:rowOff>
    </xdr:from>
    <xdr:to>
      <xdr:col>1</xdr:col>
      <xdr:colOff>1000125</xdr:colOff>
      <xdr:row>2</xdr:row>
      <xdr:rowOff>190500</xdr:rowOff>
    </xdr:to>
    <xdr:pic>
      <xdr:nvPicPr>
        <xdr:cNvPr id="2" name="Picture 1324"/>
        <xdr:cNvPicPr>
          <a:picLocks noChangeAspect="1" noChangeArrowheads="1"/>
        </xdr:cNvPicPr>
      </xdr:nvPicPr>
      <xdr:blipFill>
        <a:blip r:embed="rId1"/>
        <a:srcRect l="27916" t="9064" r="27799" b="10531"/>
        <a:stretch/>
      </xdr:blipFill>
      <xdr:spPr bwMode="auto">
        <a:xfrm>
          <a:off x="857250" y="9486900"/>
          <a:ext cx="142875" cy="180975"/>
        </a:xfrm>
        <a:prstGeom prst="rect">
          <a:avLst/>
        </a:prstGeom>
        <a:noFill/>
        <a:ln>
          <a:noFill/>
        </a:ln>
      </xdr:spPr>
    </xdr:pic>
    <xdr:clientData/>
  </xdr:twoCellAnchor>
  <xdr:twoCellAnchor editAs="twoCell">
    <xdr:from>
      <xdr:col>1</xdr:col>
      <xdr:colOff>57150</xdr:colOff>
      <xdr:row>2</xdr:row>
      <xdr:rowOff>57150</xdr:rowOff>
    </xdr:from>
    <xdr:to>
      <xdr:col>1</xdr:col>
      <xdr:colOff>704849</xdr:colOff>
      <xdr:row>2</xdr:row>
      <xdr:rowOff>323849</xdr:rowOff>
    </xdr:to>
    <xdr:pic>
      <xdr:nvPicPr>
        <xdr:cNvPr id="3" name="Picture 1329"/>
        <xdr:cNvPicPr>
          <a:picLocks noChangeAspect="1" noChangeArrowheads="1"/>
        </xdr:cNvPicPr>
      </xdr:nvPicPr>
      <xdr:blipFill>
        <a:blip r:embed="rId2"/>
        <a:stretch/>
      </xdr:blipFill>
      <xdr:spPr bwMode="auto">
        <a:xfrm>
          <a:off x="666750" y="438149"/>
          <a:ext cx="647700" cy="266700"/>
        </a:xfrm>
        <a:prstGeom prst="rect">
          <a:avLst/>
        </a:prstGeom>
        <a:noFill/>
        <a:ln>
          <a:noFill/>
        </a:ln>
        <a:effectLst/>
      </xdr:spPr>
    </xdr:pic>
    <xdr:clientData/>
  </xdr:twoCellAnchor>
  <xdr:twoCellAnchor editAs="twoCell">
    <xdr:from>
      <xdr:col>1</xdr:col>
      <xdr:colOff>857250</xdr:colOff>
      <xdr:row>4</xdr:row>
      <xdr:rowOff>9525</xdr:rowOff>
    </xdr:from>
    <xdr:to>
      <xdr:col>1</xdr:col>
      <xdr:colOff>1000125</xdr:colOff>
      <xdr:row>4</xdr:row>
      <xdr:rowOff>190500</xdr:rowOff>
    </xdr:to>
    <xdr:pic>
      <xdr:nvPicPr>
        <xdr:cNvPr id="4" name="Picture 1324"/>
        <xdr:cNvPicPr>
          <a:picLocks noChangeAspect="1" noChangeArrowheads="1"/>
        </xdr:cNvPicPr>
      </xdr:nvPicPr>
      <xdr:blipFill>
        <a:blip r:embed="rId1"/>
        <a:srcRect l="27916" t="9064" r="27799" b="10531"/>
        <a:stretch/>
      </xdr:blipFill>
      <xdr:spPr bwMode="auto">
        <a:xfrm>
          <a:off x="1371600" y="390525"/>
          <a:ext cx="0" cy="180975"/>
        </a:xfrm>
        <a:prstGeom prst="rect">
          <a:avLst/>
        </a:prstGeom>
        <a:noFill/>
        <a:ln>
          <a:noFill/>
        </a:ln>
      </xdr:spPr>
    </xdr:pic>
    <xdr:clientData/>
  </xdr:twoCellAnchor>
  <xdr:twoCellAnchor editAs="twoCell">
    <xdr:from>
      <xdr:col>1</xdr:col>
      <xdr:colOff>57150</xdr:colOff>
      <xdr:row>4</xdr:row>
      <xdr:rowOff>57150</xdr:rowOff>
    </xdr:from>
    <xdr:to>
      <xdr:col>1</xdr:col>
      <xdr:colOff>704849</xdr:colOff>
      <xdr:row>4</xdr:row>
      <xdr:rowOff>323849</xdr:rowOff>
    </xdr:to>
    <xdr:pic>
      <xdr:nvPicPr>
        <xdr:cNvPr id="5" name="Picture 1329"/>
        <xdr:cNvPicPr>
          <a:picLocks noChangeAspect="1" noChangeArrowheads="1"/>
        </xdr:cNvPicPr>
      </xdr:nvPicPr>
      <xdr:blipFill>
        <a:blip r:embed="rId2"/>
        <a:stretch/>
      </xdr:blipFill>
      <xdr:spPr bwMode="auto">
        <a:xfrm>
          <a:off x="666750" y="438149"/>
          <a:ext cx="647700" cy="266700"/>
        </a:xfrm>
        <a:prstGeom prst="rect">
          <a:avLst/>
        </a:prstGeom>
        <a:noFill/>
        <a:ln>
          <a:noFill/>
        </a:ln>
        <a:effectLst/>
      </xdr:spPr>
    </xdr:pic>
    <xdr:clientData/>
  </xdr:twoCellAnchor>
</xdr:wsDr>
</file>

<file path=xl/persons/person.xml><?xml version="1.0" encoding="utf-8"?>
<personList xmlns="http://schemas.microsoft.com/office/spreadsheetml/2018/threadedcomments" xmlns:x="http://schemas.openxmlformats.org/spreadsheetml/2006/main">
  <person displayName="Автор" id="{49217E14-8FEB-CACD-0239-D2AEC297D20C}"/>
</personList>
</file>

<file path=xl/theme/theme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Angsana New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</a:majorFont>
      <a:minorFont>
        <a:latin typeface="Calibri"/>
        <a:ea typeface=""/>
        <a:cs typeface=""/>
        <a:font script="Jpan" typeface="ＭＳ 明朝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Cordia New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theme/theme1.xml><?xml version="1.0" encoding="utf-8"?>
<a:theme xmlns:a="http://schemas.openxmlformats.org/drawingml/2006/main" xmlns:r="http://schemas.openxmlformats.org/officeDocument/2006/relationships" xmlns:p="http://schemas.openxmlformats.org/presentationml/2006/main" name="Тема Office">
  <a:themeElements>
    <a:clrScheme name="Стандартная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Стандартная">
      <a:majorFont>
        <a:latin typeface="Cambria"/>
        <a:ea typeface="Arial"/>
        <a:cs typeface="Arial"/>
      </a:majorFont>
      <a:minorFont>
        <a:latin typeface="Calibri"/>
        <a:ea typeface="Arial"/>
        <a:cs typeface="Arial"/>
      </a:minorFont>
    </a:fontScheme>
    <a:fmtScheme name="Стандартная">
      <a:fillStyleLst>
        <a:solidFill>
          <a:schemeClr val="phClr"/>
        </a:solidFill>
        <a:gradFill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</a:effectStyleLst>
      <a:bgFillStyleLst>
        <a:solidFill>
          <a:schemeClr val="phClr"/>
        </a:solidFill>
        <a:gradFill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/>
        </a:gradFill>
        <a:gradFill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/>
        </a:gradFill>
      </a:bgFillStyleLst>
    </a:fmtScheme>
  </a:themeElements>
  <a:objectDefaults/>
</a:theme>
</file>

<file path=xl/threadedComments/threadedComment1.xml><?xml version="1.0" encoding="utf-8"?>
<ThreadedComments xmlns="http://schemas.microsoft.com/office/spreadsheetml/2018/threadedcomments" xmlns:x="http://schemas.openxmlformats.org/spreadsheetml/2006/main">
  <threadedComment ref="L58" personId="{49217E14-8FEB-CACD-0239-D2AEC297D20C}" id="{00FE0001-00E4-4F4C-967E-003200630085}" done="0"/>
</ThreadedComments>
</file>

<file path=xl/worksheets/_rels/sheet1.xml.rels><?xml version="1.0" encoding="UTF-8" standalone="yes"?><Relationships xmlns="http://schemas.openxmlformats.org/package/2006/relationships"><Relationship  Id="rId1" Type="http://schemas.openxmlformats.org/officeDocument/2006/relationships/drawing" Target="../drawings/drawing1.xml"/></Relationships>
</file>

<file path=xl/worksheets/_rels/sheet2.xml.rels><?xml version="1.0" encoding="UTF-8" standalone="yes"?><Relationships xmlns="http://schemas.openxmlformats.org/package/2006/relationships"><Relationship  Id="rId1" Type="http://schemas.openxmlformats.org/officeDocument/2006/relationships/drawing" Target="../drawings/drawing2.xml"/></Relationships>
</file>

<file path=xl/worksheets/_rels/sheet3.xml.rels><?xml version="1.0" encoding="UTF-8" standalone="yes"?><Relationships xmlns="http://schemas.openxmlformats.org/package/2006/relationships"><Relationship  Id="rId1" Type="http://schemas.openxmlformats.org/officeDocument/2006/relationships/drawing" Target="../drawings/drawing3.xml"/></Relationships>
</file>

<file path=xl/worksheets/_rels/sheet4.xml.rels><?xml version="1.0" encoding="UTF-8" standalone="yes"?><Relationships xmlns="http://schemas.openxmlformats.org/package/2006/relationships"><Relationship  Id="rId1" Type="http://schemas.openxmlformats.org/officeDocument/2006/relationships/drawing" Target="../drawings/drawing4.xml"/></Relationships>
</file>

<file path=xl/worksheets/_rels/sheet5.xml.rels><?xml version="1.0" encoding="UTF-8" standalone="yes"?><Relationships xmlns="http://schemas.openxmlformats.org/package/2006/relationships"><Relationship  Id="rId1" Type="http://schemas.openxmlformats.org/officeDocument/2006/relationships/drawing" Target="../drawings/drawing5.xml"/></Relationships>
</file>

<file path=xl/worksheets/_rels/sheet6.xml.rels><?xml version="1.0" encoding="UTF-8" standalone="yes"?><Relationships xmlns="http://schemas.openxmlformats.org/package/2006/relationships"><Relationship  Id="rId1" Type="http://schemas.openxmlformats.org/officeDocument/2006/relationships/drawing" Target="../drawings/drawing6.xml"/></Relationships>
</file>

<file path=xl/worksheets/_rels/sheet7.xml.rels><?xml version="1.0" encoding="UTF-8" standalone="yes"?><Relationships xmlns="http://schemas.openxmlformats.org/package/2006/relationships"><Relationship  Id="rId1" Type="http://schemas.openxmlformats.org/officeDocument/2006/relationships/drawing" Target="../drawings/drawing7.xml"/></Relationships>
</file>

<file path=xl/worksheets/_rels/sheet8.xml.rels><?xml version="1.0" encoding="UTF-8" standalone="yes"?><Relationships xmlns="http://schemas.openxmlformats.org/package/2006/relationships"><Relationship  Id="rId4" Type="http://schemas.openxmlformats.org/officeDocument/2006/relationships/vmlDrawing" Target="../drawings/vmlDrawing1.vml"/><Relationship  Id="rId3" Type="http://schemas.openxmlformats.org/officeDocument/2006/relationships/drawing" Target="../drawings/drawing8.xml"/><Relationship  Id="rId2" Type="http://schemas.openxmlformats.org/officeDocument/2006/relationships/comments" Target="../comments1.xml"/><Relationship  Id="rId1" Type="http://schemas.microsoft.com/office/2017/10/relationships/threadedComment" Target="../threadedComments/threadedComment1.xml"/></Relationships>
</file>

<file path=xl/worksheets/_rels/sheet9.xml.rels><?xml version="1.0" encoding="UTF-8" standalone="yes"?><Relationships xmlns="http://schemas.openxmlformats.org/package/2006/relationships"><Relationship  Id="rId1" Type="http://schemas.openxmlformats.org/officeDocument/2006/relationships/drawing" Target="../drawings/drawing9.xml"/></Relationships>
</file>

<file path=xl/worksheets/_rels/sheet10.xml.rels><?xml version="1.0" encoding="UTF-8" standalone="yes"?><Relationships xmlns="http://schemas.openxmlformats.org/package/2006/relationships"><Relationship  Id="rId1" Type="http://schemas.openxmlformats.org/officeDocument/2006/relationships/drawing" Target="../drawings/drawing10.xml"/></Relationships>
</file>

<file path=xl/worksheets/_rels/sheet11.xml.rels><?xml version="1.0" encoding="UTF-8" standalone="yes"?><Relationships xmlns="http://schemas.openxmlformats.org/package/2006/relationships"><Relationship  Id="rId1" Type="http://schemas.openxmlformats.org/officeDocument/2006/relationships/drawing" Target="../drawings/drawing11.xml"/></Relationships>
</file>

<file path=xl/worksheets/_rels/sheet12.xml.rels><?xml version="1.0" encoding="UTF-8" standalone="yes"?><Relationships xmlns="http://schemas.openxmlformats.org/package/2006/relationships"><Relationship  Id="rId1" Type="http://schemas.openxmlformats.org/officeDocument/2006/relationships/drawing" Target="../drawings/drawing12.xml"/></Relationships>
</file>

<file path=xl/worksheets/_rels/sheet13.xml.rels><?xml version="1.0" encoding="UTF-8" standalone="yes"?><Relationships xmlns="http://schemas.openxmlformats.org/package/2006/relationships"><Relationship  Id="rId1" Type="http://schemas.openxmlformats.org/officeDocument/2006/relationships/drawing" Target="../drawings/drawing13.xml"/></Relationships>
</file>

<file path=xl/worksheets/_rels/sheet14.xml.rels><?xml version="1.0" encoding="UTF-8" standalone="yes"?><Relationships xmlns="http://schemas.openxmlformats.org/package/2006/relationships"><Relationship  Id="rId1" Type="http://schemas.openxmlformats.org/officeDocument/2006/relationships/drawing" Target="../drawings/drawing14.xml"/></Relationships>
</file>

<file path=xl/worksheets/_rels/sheet15.xml.rels><?xml version="1.0" encoding="UTF-8" standalone="yes"?><Relationships xmlns="http://schemas.openxmlformats.org/package/2006/relationships"><Relationship  Id="rId1" Type="http://schemas.openxmlformats.org/officeDocument/2006/relationships/drawing" Target="../drawings/drawing15.xml"/></Relationships>
</file>

<file path=xl/worksheets/_rels/sheet17.xml.rels><?xml version="1.0" encoding="UTF-8" standalone="yes"?><Relationships xmlns="http://schemas.openxmlformats.org/package/2006/relationships"><Relationship  Id="rId1" Type="http://schemas.openxmlformats.org/officeDocument/2006/relationships/drawing" Target="../drawings/drawing16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">
  <sheetViews>
    <sheetView showRuler="1" topLeftCell="A37" zoomScale="100" workbookViewId="0">
      <selection activeCell="F50" activeCellId="0" sqref="F50"/>
    </sheetView>
  </sheetViews>
  <sheetFormatPr defaultColWidth="9.140625" defaultRowHeight="14.25"/>
  <cols>
    <col customWidth="1" min="1" max="1" style="1" width="11.85546875"/>
    <col customWidth="1" min="2" max="5" style="1" width="11.28515625"/>
    <col customWidth="1" min="6" max="6" style="1" width="15.85546875"/>
    <col customWidth="1" min="7" max="7" style="1" width="11.28515625"/>
    <col customWidth="1" min="8" max="9" style="2" width="11.28515625"/>
    <col customWidth="1" min="10" max="10" style="3" width="9.140625"/>
    <col customWidth="1" min="11" max="19" style="1" width="9.140625"/>
    <col min="20" max="16384" style="1" width="9.140625"/>
  </cols>
  <sheetData>
    <row r="1" s="4" customFormat="1" ht="12">
      <c r="A1" s="5"/>
      <c r="B1" s="6"/>
      <c r="C1" s="7"/>
      <c r="E1" s="7"/>
      <c r="F1" s="8" t="s">
        <v>0</v>
      </c>
      <c r="J1" s="9"/>
    </row>
    <row r="2" s="4" customFormat="1" ht="12">
      <c r="A2" s="4" t="s">
        <v>1</v>
      </c>
      <c r="B2" s="6"/>
      <c r="C2" s="7"/>
      <c r="E2" s="7"/>
      <c r="F2" s="8" t="s">
        <v>2</v>
      </c>
      <c r="J2" s="9"/>
    </row>
    <row r="3" s="4" customFormat="1" ht="12">
      <c r="A3" s="4" t="s">
        <v>3</v>
      </c>
      <c r="B3" s="6"/>
      <c r="C3" s="7"/>
      <c r="E3" s="7"/>
      <c r="F3" s="8" t="s">
        <v>4</v>
      </c>
      <c r="J3" s="9"/>
    </row>
    <row r="4" s="10" customFormat="1" ht="12.75">
      <c r="H4" s="11"/>
      <c r="I4" s="11"/>
      <c r="J4" s="12"/>
    </row>
    <row r="5" ht="18.75" customHeight="1">
      <c r="D5" s="13" t="s">
        <v>5</v>
      </c>
      <c r="J5" s="14"/>
    </row>
    <row r="6" ht="10.5" customHeight="1"/>
    <row r="7" ht="17.25" customHeight="1">
      <c r="A7" s="15" t="s">
        <v>6</v>
      </c>
      <c r="B7" s="15" t="s">
        <v>7</v>
      </c>
      <c r="C7" s="15" t="s">
        <v>8</v>
      </c>
      <c r="D7" s="15"/>
      <c r="E7" s="15" t="s">
        <v>9</v>
      </c>
      <c r="F7" s="15" t="s">
        <v>10</v>
      </c>
      <c r="G7" s="16"/>
      <c r="H7" s="17"/>
    </row>
    <row r="8">
      <c r="A8" s="15"/>
      <c r="B8" s="15"/>
      <c r="C8" s="15" t="s">
        <v>11</v>
      </c>
      <c r="D8" s="15" t="s">
        <v>12</v>
      </c>
      <c r="E8" s="15"/>
      <c r="F8" s="15"/>
      <c r="G8" s="16"/>
    </row>
    <row r="9" ht="28.5" customHeight="1">
      <c r="A9" s="18" t="s">
        <v>13</v>
      </c>
      <c r="B9" s="19" t="s">
        <v>14</v>
      </c>
      <c r="C9" s="20" t="s">
        <v>15</v>
      </c>
      <c r="D9" s="20" t="s">
        <v>16</v>
      </c>
      <c r="E9" s="15" t="s">
        <v>17</v>
      </c>
      <c r="F9" s="21" t="e">
        <f>ROUND('Современные повышение'!F9+'Современные повышение'!F9*10%,-3)</f>
        <v>#REF!</v>
      </c>
      <c r="G9" s="22">
        <v>28550</v>
      </c>
      <c r="I9" s="23"/>
    </row>
    <row r="10" ht="28.5" customHeight="1">
      <c r="A10" s="24"/>
      <c r="B10" s="25"/>
      <c r="C10" s="26"/>
      <c r="D10" s="27"/>
      <c r="E10" s="28" t="s">
        <v>18</v>
      </c>
      <c r="F10" s="21" t="e">
        <f>ROUND('Современные повышение'!F10+'Современные повышение'!F10*10%,-3)</f>
        <v>#REF!</v>
      </c>
      <c r="G10" s="22">
        <v>45395</v>
      </c>
      <c r="I10" s="23"/>
    </row>
    <row r="11" ht="28.5" customHeight="1">
      <c r="A11" s="24"/>
      <c r="B11" s="25"/>
      <c r="C11" s="26"/>
      <c r="D11" s="20" t="s">
        <v>19</v>
      </c>
      <c r="E11" s="15" t="s">
        <v>17</v>
      </c>
      <c r="F11" s="21" t="e">
        <f>ROUND('Современные повышение'!F11+'Современные повышение'!F11*10%,-3)</f>
        <v>#REF!</v>
      </c>
      <c r="G11" s="22">
        <v>34260</v>
      </c>
      <c r="I11" s="23"/>
    </row>
    <row r="12" ht="28.5" customHeight="1">
      <c r="A12" s="29"/>
      <c r="B12" s="30"/>
      <c r="C12" s="27"/>
      <c r="D12" s="27"/>
      <c r="E12" s="28" t="s">
        <v>18</v>
      </c>
      <c r="F12" s="21" t="e">
        <f>ROUND('Современные повышение'!F12+'Современные повышение'!F12*10%,-3)</f>
        <v>#REF!</v>
      </c>
      <c r="G12" s="22">
        <v>51105</v>
      </c>
      <c r="I12" s="23"/>
    </row>
    <row r="13" ht="15" customHeight="1">
      <c r="A13" s="31" t="s">
        <v>20</v>
      </c>
      <c r="B13" s="32"/>
      <c r="C13" s="32"/>
      <c r="D13" s="32"/>
      <c r="E13" s="32"/>
      <c r="F13" s="32"/>
      <c r="G13" s="33"/>
      <c r="I13" s="23"/>
    </row>
    <row r="14" ht="15" customHeight="1">
      <c r="A14" s="34"/>
      <c r="B14" s="35"/>
      <c r="C14" s="35"/>
      <c r="D14" s="35"/>
      <c r="E14" s="35"/>
      <c r="F14" s="36" t="s">
        <v>21</v>
      </c>
      <c r="G14" s="37"/>
      <c r="H14" s="38"/>
      <c r="I14" s="38"/>
    </row>
    <row r="15" ht="28.5" customHeight="1">
      <c r="A15" s="36" t="s">
        <v>22</v>
      </c>
      <c r="B15" s="39" t="s">
        <v>23</v>
      </c>
      <c r="C15" s="15" t="s">
        <v>15</v>
      </c>
      <c r="D15" s="15" t="s">
        <v>16</v>
      </c>
      <c r="E15" s="15" t="s">
        <v>17</v>
      </c>
      <c r="F15" s="21" t="e">
        <f>ROUND('Современные повышение'!F15+'Современные повышение'!F15*10%,-3)</f>
        <v>#REF!</v>
      </c>
      <c r="G15" s="22">
        <v>23460</v>
      </c>
      <c r="I15" s="23"/>
    </row>
    <row r="16" ht="28.5" customHeight="1">
      <c r="A16" s="36"/>
      <c r="B16" s="39"/>
      <c r="C16" s="15"/>
      <c r="D16" s="15"/>
      <c r="E16" s="28" t="s">
        <v>18</v>
      </c>
      <c r="F16" s="21" t="e">
        <f>ROUND('Современные повышение'!F16+'Современные повышение'!F16*10%,-3)</f>
        <v>#REF!</v>
      </c>
      <c r="G16" s="22">
        <v>31840</v>
      </c>
      <c r="I16" s="23"/>
    </row>
    <row r="17" ht="28.5" customHeight="1">
      <c r="A17" s="36"/>
      <c r="B17" s="39"/>
      <c r="C17" s="15"/>
      <c r="D17" s="15" t="s">
        <v>19</v>
      </c>
      <c r="E17" s="15" t="s">
        <v>17</v>
      </c>
      <c r="F17" s="21" t="e">
        <f>ROUND('Современные повышение'!F17+'Современные повышение'!F17*10%,-3)</f>
        <v>#REF!</v>
      </c>
      <c r="G17" s="22">
        <v>28150</v>
      </c>
      <c r="I17" s="23"/>
    </row>
    <row r="18" ht="28.5" customHeight="1">
      <c r="A18" s="36"/>
      <c r="B18" s="39"/>
      <c r="C18" s="15"/>
      <c r="D18" s="15"/>
      <c r="E18" s="28" t="s">
        <v>18</v>
      </c>
      <c r="F18" s="21" t="e">
        <f>ROUND('Современные повышение'!F18+'Современные повышение'!F18*10%,-3)</f>
        <v>#REF!</v>
      </c>
      <c r="G18" s="22">
        <v>36530</v>
      </c>
      <c r="I18" s="23"/>
    </row>
    <row r="19" ht="15" customHeight="1">
      <c r="A19" s="40" t="s">
        <v>24</v>
      </c>
      <c r="B19" s="40"/>
      <c r="C19" s="40"/>
      <c r="D19" s="40"/>
      <c r="E19" s="41"/>
      <c r="F19" s="40"/>
      <c r="G19" s="33"/>
    </row>
    <row r="20" ht="15" customHeight="1">
      <c r="A20" s="34"/>
      <c r="B20" s="35"/>
      <c r="C20" s="35"/>
      <c r="D20" s="35"/>
      <c r="E20" s="35"/>
      <c r="F20" s="36" t="s">
        <v>25</v>
      </c>
      <c r="G20" s="37"/>
      <c r="H20" s="38"/>
      <c r="I20" s="38"/>
    </row>
    <row r="21" ht="28.5" customHeight="1">
      <c r="A21" s="42" t="s">
        <v>26</v>
      </c>
      <c r="B21" s="39" t="s">
        <v>23</v>
      </c>
      <c r="C21" s="15" t="s">
        <v>15</v>
      </c>
      <c r="D21" s="15" t="s">
        <v>16</v>
      </c>
      <c r="E21" s="15" t="s">
        <v>17</v>
      </c>
      <c r="F21" s="21" t="e">
        <f>ROUND('Современные повышение'!F21+'Современные повышение'!F21*10%,-3)</f>
        <v>#REF!</v>
      </c>
      <c r="G21" s="22">
        <v>25630</v>
      </c>
      <c r="I21" s="23"/>
    </row>
    <row r="22" ht="28.5" customHeight="1">
      <c r="A22" s="42"/>
      <c r="B22" s="39"/>
      <c r="C22" s="15"/>
      <c r="D22" s="15"/>
      <c r="E22" s="28" t="s">
        <v>18</v>
      </c>
      <c r="F22" s="21" t="e">
        <f>ROUND('Современные повышение'!F22+'Современные повышение'!F22*10%,-3)</f>
        <v>#REF!</v>
      </c>
      <c r="G22" s="22">
        <v>36015</v>
      </c>
      <c r="H22" s="23"/>
      <c r="K22" s="43"/>
    </row>
    <row r="23" ht="28.5" customHeight="1">
      <c r="A23" s="42"/>
      <c r="B23" s="39"/>
      <c r="C23" s="15"/>
      <c r="D23" s="15" t="s">
        <v>19</v>
      </c>
      <c r="E23" s="15" t="s">
        <v>17</v>
      </c>
      <c r="F23" s="21" t="e">
        <f>ROUND('Современные повышение'!F23+'Современные повышение'!F23*10%,-3)</f>
        <v>#REF!</v>
      </c>
      <c r="G23" s="22">
        <v>30760</v>
      </c>
      <c r="I23" s="44"/>
    </row>
    <row r="24" ht="28.5" customHeight="1">
      <c r="A24" s="42"/>
      <c r="B24" s="39"/>
      <c r="C24" s="15"/>
      <c r="D24" s="15"/>
      <c r="E24" s="28" t="s">
        <v>18</v>
      </c>
      <c r="F24" s="21" t="e">
        <f>ROUND('Современные повышение'!F24+'Современные повышение'!F24*10%,-3)</f>
        <v>#REF!</v>
      </c>
      <c r="G24" s="22">
        <v>41145</v>
      </c>
      <c r="I24" s="23"/>
      <c r="K24" s="43"/>
    </row>
    <row r="25" ht="15" customHeight="1">
      <c r="A25" s="40" t="s">
        <v>27</v>
      </c>
      <c r="B25" s="40"/>
      <c r="C25" s="40"/>
      <c r="D25" s="40"/>
      <c r="E25" s="41"/>
      <c r="F25" s="40"/>
      <c r="G25" s="33"/>
    </row>
    <row r="26" ht="15" customHeight="1">
      <c r="A26" s="34"/>
      <c r="B26" s="35"/>
      <c r="C26" s="35"/>
      <c r="D26" s="35"/>
      <c r="E26" s="35"/>
      <c r="F26" s="36" t="s">
        <v>28</v>
      </c>
      <c r="G26" s="37"/>
      <c r="H26" s="38"/>
      <c r="I26" s="38"/>
    </row>
    <row r="27" ht="28.5" customHeight="1">
      <c r="A27" s="42" t="s">
        <v>29</v>
      </c>
      <c r="B27" s="15" t="s">
        <v>30</v>
      </c>
      <c r="C27" s="15" t="s">
        <v>15</v>
      </c>
      <c r="D27" s="15" t="s">
        <v>16</v>
      </c>
      <c r="E27" s="15" t="s">
        <v>17</v>
      </c>
      <c r="F27" s="21" t="e">
        <f>ROUND('Современные повышение'!F27+'Современные повышение'!F27*10%,-3)</f>
        <v>#REF!</v>
      </c>
      <c r="G27" s="22">
        <v>25500</v>
      </c>
      <c r="I27" s="23"/>
    </row>
    <row r="28" ht="28.5" customHeight="1">
      <c r="A28" s="42"/>
      <c r="B28" s="15"/>
      <c r="C28" s="15"/>
      <c r="D28" s="15"/>
      <c r="E28" s="28" t="s">
        <v>18</v>
      </c>
      <c r="F28" s="21" t="e">
        <f>ROUND('Современные повышение'!F28+'Современные повышение'!F28*10%,-3)</f>
        <v>#REF!</v>
      </c>
      <c r="G28" s="22">
        <v>33880</v>
      </c>
      <c r="H28" s="23"/>
      <c r="K28" s="43"/>
    </row>
    <row r="29" ht="28.5" customHeight="1">
      <c r="A29" s="42"/>
      <c r="B29" s="15"/>
      <c r="C29" s="15"/>
      <c r="D29" s="15" t="s">
        <v>19</v>
      </c>
      <c r="E29" s="15" t="s">
        <v>17</v>
      </c>
      <c r="F29" s="21" t="e">
        <f>ROUND('Современные повышение'!F29+'Современные повышение'!F29*10%,-3)</f>
        <v>#REF!</v>
      </c>
      <c r="G29" s="22">
        <v>30600</v>
      </c>
      <c r="I29" s="44"/>
    </row>
    <row r="30" ht="28.5" customHeight="1">
      <c r="A30" s="42"/>
      <c r="B30" s="15"/>
      <c r="C30" s="15"/>
      <c r="D30" s="15"/>
      <c r="E30" s="28" t="s">
        <v>18</v>
      </c>
      <c r="F30" s="21" t="e">
        <f>ROUND('Современные повышение'!F30+'Современные повышение'!F30*10%,-3)</f>
        <v>#REF!</v>
      </c>
      <c r="G30" s="22">
        <v>38980</v>
      </c>
      <c r="I30" s="23"/>
      <c r="K30" s="43"/>
    </row>
    <row r="31" ht="28.5" customHeight="1">
      <c r="A31" s="45"/>
      <c r="B31" s="16"/>
      <c r="C31" s="16"/>
      <c r="D31" s="16"/>
      <c r="E31" s="46"/>
      <c r="F31" s="16"/>
      <c r="G31" s="22"/>
      <c r="I31" s="23"/>
      <c r="K31" s="43"/>
    </row>
    <row r="32" ht="28.5" customHeight="1">
      <c r="A32" s="45"/>
      <c r="B32" s="16"/>
      <c r="C32" s="16"/>
      <c r="D32" s="16"/>
      <c r="E32" s="46"/>
      <c r="F32" s="16"/>
      <c r="G32" s="22"/>
      <c r="I32" s="23"/>
      <c r="K32" s="43"/>
    </row>
    <row r="33" ht="28.5" customHeight="1">
      <c r="A33" s="45"/>
      <c r="B33" s="16"/>
      <c r="C33" s="16"/>
      <c r="D33" s="16"/>
      <c r="E33" s="46"/>
      <c r="F33" s="16"/>
      <c r="G33" s="22"/>
      <c r="I33" s="23"/>
      <c r="K33" s="43"/>
    </row>
    <row r="34" ht="28.5" customHeight="1">
      <c r="A34" s="45"/>
      <c r="B34" s="16"/>
      <c r="C34" s="16"/>
      <c r="D34" s="16"/>
      <c r="E34" s="46"/>
      <c r="F34" s="16"/>
      <c r="G34" s="22"/>
      <c r="I34" s="23"/>
      <c r="K34" s="43"/>
    </row>
    <row r="35" ht="28.5" customHeight="1">
      <c r="A35" s="45"/>
      <c r="B35" s="16"/>
      <c r="C35" s="16"/>
      <c r="D35" s="16"/>
      <c r="E35" s="46"/>
      <c r="F35" s="16"/>
      <c r="G35" s="22"/>
      <c r="I35" s="23"/>
      <c r="K35" s="43"/>
    </row>
    <row r="36" ht="15" customHeight="1">
      <c r="A36" s="32"/>
      <c r="B36" s="32"/>
      <c r="C36" s="32"/>
      <c r="D36" s="32"/>
      <c r="E36" s="32"/>
      <c r="F36" s="32"/>
      <c r="G36" s="33"/>
    </row>
    <row r="37" ht="15" customHeight="1">
      <c r="A37" s="47"/>
      <c r="B37" s="48"/>
      <c r="C37" s="48"/>
      <c r="D37" s="48"/>
      <c r="E37" s="48"/>
      <c r="F37" s="29" t="s">
        <v>31</v>
      </c>
      <c r="G37" s="37"/>
      <c r="H37" s="38"/>
      <c r="I37" s="38"/>
    </row>
    <row r="38" ht="28.5" customHeight="1">
      <c r="A38" s="18" t="s">
        <v>32</v>
      </c>
      <c r="B38" s="49" t="s">
        <v>33</v>
      </c>
      <c r="C38" s="20" t="s">
        <v>15</v>
      </c>
      <c r="D38" s="20" t="s">
        <v>16</v>
      </c>
      <c r="E38" s="15" t="s">
        <v>17</v>
      </c>
      <c r="F38" s="21" t="e">
        <f>ROUND('Современные повышение'!F38+'Современные повышение'!F38*10%,-3)</f>
        <v>#REF!</v>
      </c>
      <c r="G38" s="22">
        <v>29230</v>
      </c>
      <c r="I38" s="23"/>
    </row>
    <row r="39" ht="28.5" customHeight="1">
      <c r="A39" s="50"/>
      <c r="B39" s="51"/>
      <c r="C39" s="26"/>
      <c r="D39" s="27"/>
      <c r="E39" s="28" t="s">
        <v>18</v>
      </c>
      <c r="F39" s="21" t="e">
        <f>ROUND('Современные повышение'!F39+'Современные повышение'!F39*10%,-3)</f>
        <v>#REF!</v>
      </c>
      <c r="G39" s="22">
        <v>38770</v>
      </c>
      <c r="I39" s="23"/>
    </row>
    <row r="40" ht="28.5" customHeight="1">
      <c r="A40" s="50"/>
      <c r="B40" s="51"/>
      <c r="C40" s="26"/>
      <c r="D40" s="20" t="s">
        <v>19</v>
      </c>
      <c r="E40" s="15" t="s">
        <v>17</v>
      </c>
      <c r="F40" s="21" t="e">
        <f>ROUND('Современные повышение'!F40+'Современные повышение'!F40*10%,-3)</f>
        <v>#REF!</v>
      </c>
      <c r="G40" s="22">
        <v>35080</v>
      </c>
      <c r="I40" s="23"/>
    </row>
    <row r="41" ht="28.5" customHeight="1">
      <c r="A41" s="50"/>
      <c r="B41" s="52"/>
      <c r="C41" s="27"/>
      <c r="D41" s="27"/>
      <c r="E41" s="28" t="s">
        <v>18</v>
      </c>
      <c r="F41" s="21" t="e">
        <f>ROUND('Современные повышение'!F41+'Современные повышение'!F41*10%,-3)</f>
        <v>#REF!</v>
      </c>
      <c r="G41" s="22">
        <v>44620</v>
      </c>
      <c r="I41" s="23"/>
    </row>
    <row r="42" ht="28.5" customHeight="1">
      <c r="A42" s="50"/>
      <c r="B42" s="49" t="s">
        <v>34</v>
      </c>
      <c r="C42" s="20" t="s">
        <v>15</v>
      </c>
      <c r="D42" s="20" t="s">
        <v>16</v>
      </c>
      <c r="E42" s="15" t="s">
        <v>17</v>
      </c>
      <c r="F42" s="21" t="e">
        <f>ROUND('Современные повышение'!F42+'Современные повышение'!F42*10%,-3)</f>
        <v>#REF!</v>
      </c>
      <c r="G42" s="22">
        <v>31480</v>
      </c>
      <c r="I42" s="23"/>
    </row>
    <row r="43" ht="28.5" customHeight="1">
      <c r="A43" s="50"/>
      <c r="B43" s="51"/>
      <c r="C43" s="26"/>
      <c r="D43" s="27"/>
      <c r="E43" s="28" t="s">
        <v>18</v>
      </c>
      <c r="F43" s="21" t="e">
        <f>ROUND('Современные повышение'!F43+'Современные повышение'!F43*10%,-3)</f>
        <v>#REF!</v>
      </c>
      <c r="G43" s="22">
        <v>41020</v>
      </c>
      <c r="I43" s="23"/>
    </row>
    <row r="44" ht="28.5" customHeight="1">
      <c r="A44" s="50"/>
      <c r="B44" s="51"/>
      <c r="C44" s="26"/>
      <c r="D44" s="20" t="s">
        <v>19</v>
      </c>
      <c r="E44" s="15" t="s">
        <v>17</v>
      </c>
      <c r="F44" s="21" t="e">
        <f>ROUND('Современные повышение'!F44+'Современные повышение'!F44*10%,-3)</f>
        <v>#REF!</v>
      </c>
      <c r="G44" s="22">
        <v>37780</v>
      </c>
      <c r="I44" s="23"/>
    </row>
    <row r="45" ht="28.5" customHeight="1">
      <c r="A45" s="53"/>
      <c r="B45" s="52"/>
      <c r="C45" s="27"/>
      <c r="D45" s="27"/>
      <c r="E45" s="28" t="s">
        <v>18</v>
      </c>
      <c r="F45" s="21" t="e">
        <f>ROUND('Современные повышение'!F45+'Современные повышение'!F45*10%,-3)</f>
        <v>#REF!</v>
      </c>
      <c r="G45" s="22">
        <v>47320</v>
      </c>
      <c r="I45" s="23"/>
    </row>
    <row r="46" ht="15" customHeight="1">
      <c r="A46" s="41" t="s">
        <v>35</v>
      </c>
      <c r="B46" s="54"/>
      <c r="C46" s="54"/>
      <c r="D46" s="54"/>
      <c r="E46" s="54"/>
      <c r="F46" s="40"/>
      <c r="G46" s="33"/>
    </row>
    <row r="47" ht="15" customHeight="1">
      <c r="A47" s="34"/>
      <c r="B47" s="35"/>
      <c r="C47" s="35"/>
      <c r="D47" s="35"/>
      <c r="E47" s="55" t="s">
        <v>36</v>
      </c>
      <c r="F47" s="56"/>
      <c r="G47" s="37"/>
      <c r="H47" s="38"/>
      <c r="I47" s="38"/>
    </row>
    <row r="48" ht="28.5" customHeight="1">
      <c r="A48" s="36" t="s">
        <v>37</v>
      </c>
      <c r="B48" s="39" t="s">
        <v>38</v>
      </c>
      <c r="C48" s="15" t="s">
        <v>15</v>
      </c>
      <c r="D48" s="15" t="s">
        <v>16</v>
      </c>
      <c r="E48" s="15" t="s">
        <v>17</v>
      </c>
      <c r="F48" s="21">
        <v>20780</v>
      </c>
      <c r="G48" s="57">
        <v>20780</v>
      </c>
      <c r="I48" s="23"/>
    </row>
    <row r="49" ht="28.5" customHeight="1">
      <c r="A49" s="36"/>
      <c r="B49" s="39"/>
      <c r="C49" s="15"/>
      <c r="D49" s="15"/>
      <c r="E49" s="28" t="s">
        <v>18</v>
      </c>
      <c r="F49" s="21" t="e">
        <f>ROUND('Современные повышение'!F49+'Современные повышение'!F49*10%,-3)</f>
        <v>#REF!</v>
      </c>
      <c r="G49" s="58">
        <v>29300</v>
      </c>
      <c r="H49" s="23"/>
      <c r="I49" s="23"/>
    </row>
    <row r="50" ht="28.5" customHeight="1">
      <c r="A50" s="36"/>
      <c r="B50" s="39"/>
      <c r="C50" s="15"/>
      <c r="D50" s="15" t="s">
        <v>19</v>
      </c>
      <c r="E50" s="15" t="s">
        <v>17</v>
      </c>
      <c r="F50" s="21" t="e">
        <f>ROUND('Современные повышение'!F50+'Современные повышение'!F50*10%,-3)</f>
        <v>#REF!</v>
      </c>
      <c r="G50" s="15">
        <v>24440</v>
      </c>
      <c r="I50" s="23"/>
    </row>
    <row r="51" ht="28.5" customHeight="1">
      <c r="A51" s="36"/>
      <c r="B51" s="39"/>
      <c r="C51" s="15"/>
      <c r="D51" s="15"/>
      <c r="E51" s="28" t="s">
        <v>18</v>
      </c>
      <c r="F51" s="21" t="e">
        <f>ROUND('Современные повышение'!F51+'Современные повышение'!F51*10%,-3)</f>
        <v>#REF!</v>
      </c>
      <c r="G51" s="58">
        <v>35520</v>
      </c>
      <c r="I51" s="23"/>
    </row>
    <row r="52" ht="28.5" customHeight="1">
      <c r="A52" s="59" t="s">
        <v>39</v>
      </c>
      <c r="B52" s="60"/>
      <c r="C52" s="60"/>
      <c r="D52" s="60"/>
      <c r="E52" s="60"/>
      <c r="F52" s="61"/>
      <c r="G52" s="15">
        <v>28830</v>
      </c>
    </row>
    <row r="53" ht="141" hidden="1" customHeight="1">
      <c r="G53" s="58">
        <v>39910</v>
      </c>
    </row>
    <row r="54" ht="15" customHeight="1">
      <c r="A54" s="36"/>
      <c r="B54" s="36"/>
      <c r="C54" s="36"/>
      <c r="D54" s="36"/>
      <c r="E54" s="62"/>
      <c r="F54" s="36" t="s">
        <v>28</v>
      </c>
      <c r="G54" s="37"/>
      <c r="H54" s="38"/>
      <c r="I54" s="38"/>
    </row>
    <row r="55" ht="28.5" customHeight="1">
      <c r="A55" s="42" t="s">
        <v>40</v>
      </c>
      <c r="B55" s="39" t="s">
        <v>30</v>
      </c>
      <c r="C55" s="15" t="s">
        <v>15</v>
      </c>
      <c r="D55" s="15" t="s">
        <v>16</v>
      </c>
      <c r="E55" s="15" t="s">
        <v>17</v>
      </c>
      <c r="F55" s="21" t="e">
        <f>ROUND('Современные повышение'!F55+'Современные повышение'!F55*10%,-3)</f>
        <v>#REF!</v>
      </c>
      <c r="G55" s="22">
        <v>13700</v>
      </c>
      <c r="I55" s="23"/>
    </row>
    <row r="56" ht="28.5" customHeight="1">
      <c r="A56" s="42"/>
      <c r="B56" s="39"/>
      <c r="C56" s="15"/>
      <c r="D56" s="15"/>
      <c r="E56" s="28" t="s">
        <v>18</v>
      </c>
      <c r="F56" s="21" t="e">
        <f>ROUND('Современные повышение'!F56+'Современные повышение'!F56*10%,-3)</f>
        <v>#REF!</v>
      </c>
      <c r="G56" s="22">
        <v>23540</v>
      </c>
      <c r="H56" s="23"/>
      <c r="K56" s="43"/>
    </row>
    <row r="57" ht="28.5" customHeight="1">
      <c r="A57" s="42"/>
      <c r="B57" s="39"/>
      <c r="C57" s="15"/>
      <c r="D57" s="15" t="s">
        <v>19</v>
      </c>
      <c r="E57" s="15" t="s">
        <v>17</v>
      </c>
      <c r="F57" s="21" t="e">
        <f>ROUND('Современные повышение'!F57+'Современные повышение'!F57*10%,-3)</f>
        <v>#REF!</v>
      </c>
      <c r="G57" s="22">
        <v>16440</v>
      </c>
      <c r="H57" s="23"/>
      <c r="I57" s="44"/>
    </row>
    <row r="58" ht="28.5" customHeight="1">
      <c r="A58" s="42"/>
      <c r="B58" s="39"/>
      <c r="C58" s="15"/>
      <c r="D58" s="15"/>
      <c r="E58" s="28" t="s">
        <v>18</v>
      </c>
      <c r="F58" s="21" t="e">
        <f>ROUND('Современные повышение'!F58+'Современные повышение'!F58*10%,-3)</f>
        <v>#REF!</v>
      </c>
      <c r="G58" s="22">
        <v>26280</v>
      </c>
      <c r="I58" s="23"/>
      <c r="K58" s="43"/>
    </row>
    <row r="59" ht="30.75" customHeight="1">
      <c r="A59" s="59" t="s">
        <v>41</v>
      </c>
      <c r="B59" s="60"/>
      <c r="C59" s="60"/>
      <c r="D59" s="60"/>
      <c r="E59" s="60"/>
      <c r="F59" s="61"/>
      <c r="G59" s="33"/>
    </row>
    <row r="60" ht="15" customHeight="1">
      <c r="A60" s="15"/>
      <c r="B60" s="15"/>
      <c r="C60" s="15"/>
      <c r="D60" s="15"/>
      <c r="E60" s="15"/>
      <c r="F60" s="36" t="s">
        <v>28</v>
      </c>
      <c r="G60" s="36" t="s">
        <v>42</v>
      </c>
      <c r="H60" s="63"/>
      <c r="I60" s="64"/>
    </row>
    <row r="61" ht="27.75" customHeight="1">
      <c r="A61" s="42" t="s">
        <v>43</v>
      </c>
      <c r="B61" s="15" t="s">
        <v>30</v>
      </c>
      <c r="C61" s="15" t="s">
        <v>15</v>
      </c>
      <c r="D61" s="15" t="s">
        <v>16</v>
      </c>
      <c r="E61" s="15" t="s">
        <v>17</v>
      </c>
      <c r="F61" s="21" t="e">
        <f>ROUND('Современные повышение'!F61+'Современные повышение'!F61*10%,-3)</f>
        <v>#REF!</v>
      </c>
      <c r="G61" s="21" t="e">
        <f>ROUND('Современные повышение'!G61+'Современные повышение'!G61*10%,-3)</f>
        <v>#REF!</v>
      </c>
      <c r="H61" s="22">
        <v>13700</v>
      </c>
      <c r="I61" s="22">
        <v>17330</v>
      </c>
    </row>
    <row r="62" ht="27.75" customHeight="1">
      <c r="A62" s="42"/>
      <c r="B62" s="15"/>
      <c r="C62" s="15"/>
      <c r="D62" s="15"/>
      <c r="E62" s="28" t="s">
        <v>18</v>
      </c>
      <c r="F62" s="21" t="e">
        <f>ROUND('Современные повышение'!F62+'Современные повышение'!F62*10%,-3)</f>
        <v>#REF!</v>
      </c>
      <c r="G62" s="21" t="e">
        <f>ROUND('Современные повышение'!G62+'Современные повышение'!G62*10%,-3)</f>
        <v>#REF!</v>
      </c>
      <c r="H62" s="22">
        <v>22080</v>
      </c>
      <c r="I62" s="22">
        <v>25710</v>
      </c>
    </row>
    <row r="63" ht="27.75" customHeight="1">
      <c r="A63" s="42"/>
      <c r="B63" s="15"/>
      <c r="C63" s="15"/>
      <c r="D63" s="15" t="s">
        <v>19</v>
      </c>
      <c r="E63" s="15" t="s">
        <v>17</v>
      </c>
      <c r="F63" s="21" t="e">
        <f>ROUND('Современные повышение'!F63+'Современные повышение'!F63*10%,-3)</f>
        <v>#REF!</v>
      </c>
      <c r="G63" s="21" t="e">
        <f>ROUND('Современные повышение'!G63+'Современные повышение'!G63*10%,-3)</f>
        <v>#REF!</v>
      </c>
      <c r="H63" s="22">
        <v>16440</v>
      </c>
      <c r="I63" s="22">
        <v>20800</v>
      </c>
    </row>
    <row r="64" ht="27.75" customHeight="1">
      <c r="A64" s="42"/>
      <c r="B64" s="15"/>
      <c r="C64" s="15"/>
      <c r="D64" s="15"/>
      <c r="E64" s="28" t="s">
        <v>18</v>
      </c>
      <c r="F64" s="21" t="e">
        <f>ROUND('Современные повышение'!F64+'Современные повышение'!F64*10%,-3)</f>
        <v>#REF!</v>
      </c>
      <c r="G64" s="21" t="e">
        <f>ROUND('Современные повышение'!G64+'Современные повышение'!G64*10%,-3)</f>
        <v>#REF!</v>
      </c>
      <c r="H64" s="22">
        <v>24820</v>
      </c>
      <c r="I64" s="22">
        <v>29180</v>
      </c>
    </row>
    <row r="65" ht="15" customHeight="1">
      <c r="A65" s="40" t="s">
        <v>44</v>
      </c>
      <c r="B65" s="40"/>
      <c r="C65" s="40"/>
      <c r="D65" s="40"/>
      <c r="E65" s="41"/>
      <c r="F65" s="40"/>
      <c r="G65" s="40"/>
      <c r="H65" s="65"/>
      <c r="I65" s="65"/>
    </row>
    <row r="66" ht="15" customHeight="1">
      <c r="A66" s="33"/>
      <c r="B66" s="33"/>
      <c r="C66" s="33"/>
      <c r="D66" s="33"/>
      <c r="E66" s="33"/>
      <c r="F66" s="33"/>
      <c r="G66" s="33"/>
      <c r="H66" s="65"/>
      <c r="I66" s="65"/>
    </row>
    <row r="67" ht="15" customHeight="1">
      <c r="A67" s="33"/>
      <c r="B67" s="33"/>
      <c r="C67" s="33"/>
      <c r="D67" s="33"/>
      <c r="E67" s="33"/>
      <c r="F67" s="33"/>
      <c r="G67" s="33"/>
      <c r="H67" s="65"/>
      <c r="I67" s="65"/>
    </row>
    <row r="68" ht="15" customHeight="1">
      <c r="A68" s="33"/>
      <c r="B68" s="33"/>
      <c r="C68" s="33"/>
      <c r="D68" s="33"/>
      <c r="E68" s="33"/>
      <c r="F68" s="33"/>
      <c r="G68" s="33"/>
      <c r="H68" s="65"/>
      <c r="I68" s="65"/>
    </row>
    <row r="69" ht="15" customHeight="1">
      <c r="A69" s="33"/>
      <c r="B69" s="33"/>
      <c r="C69" s="33"/>
      <c r="D69" s="33"/>
      <c r="E69" s="33"/>
      <c r="F69" s="33"/>
      <c r="G69" s="33"/>
      <c r="H69" s="65"/>
      <c r="I69" s="65"/>
    </row>
    <row r="70" ht="15" customHeight="1">
      <c r="A70" s="33"/>
      <c r="B70" s="33"/>
      <c r="C70" s="33"/>
      <c r="D70" s="33"/>
      <c r="E70" s="33"/>
      <c r="F70" s="33"/>
      <c r="G70" s="33"/>
      <c r="H70" s="65"/>
      <c r="I70" s="65"/>
    </row>
    <row r="71" ht="15" customHeight="1">
      <c r="A71" s="33"/>
      <c r="B71" s="33"/>
      <c r="C71" s="33"/>
      <c r="D71" s="33"/>
      <c r="E71" s="33"/>
      <c r="F71" s="33"/>
      <c r="G71" s="33"/>
      <c r="H71" s="65"/>
      <c r="I71" s="65"/>
    </row>
    <row r="72" ht="15" customHeight="1">
      <c r="A72" s="32"/>
      <c r="B72" s="32"/>
      <c r="C72" s="32"/>
      <c r="D72" s="32"/>
      <c r="E72" s="32"/>
      <c r="F72" s="32"/>
      <c r="G72" s="32"/>
      <c r="H72" s="65"/>
      <c r="I72" s="65"/>
    </row>
    <row r="73" ht="15" customHeight="1">
      <c r="A73" s="27"/>
      <c r="B73" s="27"/>
      <c r="C73" s="27"/>
      <c r="D73" s="27"/>
      <c r="E73" s="66"/>
      <c r="F73" s="29" t="s">
        <v>28</v>
      </c>
      <c r="G73" s="29" t="s">
        <v>42</v>
      </c>
      <c r="H73" s="67"/>
      <c r="I73" s="68"/>
    </row>
    <row r="74" ht="27.75" customHeight="1">
      <c r="A74" s="42" t="s">
        <v>45</v>
      </c>
      <c r="B74" s="15" t="s">
        <v>30</v>
      </c>
      <c r="C74" s="15" t="s">
        <v>15</v>
      </c>
      <c r="D74" s="15" t="s">
        <v>16</v>
      </c>
      <c r="E74" s="69" t="s">
        <v>17</v>
      </c>
      <c r="F74" s="21" t="e">
        <f>ROUND('Современные повышение'!F74+'Современные повышение'!F74*10%,-3)</f>
        <v>#REF!</v>
      </c>
      <c r="G74" s="21" t="e">
        <f>ROUND('Современные повышение'!G74+'Современные повышение'!G74*10%,-3)</f>
        <v>#REF!</v>
      </c>
      <c r="H74" s="22">
        <v>13700</v>
      </c>
      <c r="I74" s="22">
        <v>17330</v>
      </c>
    </row>
    <row r="75" ht="27.75" customHeight="1">
      <c r="A75" s="42"/>
      <c r="B75" s="15"/>
      <c r="C75" s="15"/>
      <c r="D75" s="15"/>
      <c r="E75" s="28" t="s">
        <v>18</v>
      </c>
      <c r="F75" s="21" t="e">
        <f>ROUND('Современные повышение'!F75+'Современные повышение'!F75*10%,-3)</f>
        <v>#REF!</v>
      </c>
      <c r="G75" s="21" t="e">
        <f>ROUND('Современные повышение'!G75+'Современные повышение'!G75*10%,-3)</f>
        <v>#REF!</v>
      </c>
      <c r="H75" s="22">
        <v>22080</v>
      </c>
      <c r="I75" s="22">
        <v>25710</v>
      </c>
    </row>
    <row r="76" ht="27.75" customHeight="1">
      <c r="A76" s="42"/>
      <c r="B76" s="15"/>
      <c r="C76" s="15"/>
      <c r="D76" s="15" t="s">
        <v>19</v>
      </c>
      <c r="E76" s="15" t="s">
        <v>17</v>
      </c>
      <c r="F76" s="21" t="e">
        <f>ROUND('Современные повышение'!F76+'Современные повышение'!F76*10%,-3)</f>
        <v>#REF!</v>
      </c>
      <c r="G76" s="21" t="e">
        <f>ROUND('Современные повышение'!G76+'Современные повышение'!G76*10%,-3)</f>
        <v>#REF!</v>
      </c>
      <c r="H76" s="22">
        <v>16440</v>
      </c>
      <c r="I76" s="22">
        <v>20800</v>
      </c>
    </row>
    <row r="77" ht="27.75" customHeight="1">
      <c r="A77" s="42"/>
      <c r="B77" s="15"/>
      <c r="C77" s="15"/>
      <c r="D77" s="15"/>
      <c r="E77" s="28" t="s">
        <v>18</v>
      </c>
      <c r="F77" s="21" t="e">
        <f>ROUND('Современные повышение'!F77+'Современные повышение'!F77*10%,-3)</f>
        <v>#REF!</v>
      </c>
      <c r="G77" s="21" t="e">
        <f>ROUND('Современные повышение'!G77+'Современные повышение'!G77*10%,-3)</f>
        <v>#REF!</v>
      </c>
      <c r="H77" s="22">
        <v>24820</v>
      </c>
      <c r="I77" s="22">
        <v>29180</v>
      </c>
    </row>
    <row r="78" ht="15" customHeight="1">
      <c r="A78" s="40" t="s">
        <v>44</v>
      </c>
      <c r="B78" s="40"/>
      <c r="C78" s="40"/>
      <c r="D78" s="40"/>
      <c r="E78" s="40"/>
      <c r="F78" s="40"/>
      <c r="G78" s="41"/>
      <c r="H78" s="65"/>
      <c r="I78" s="65"/>
    </row>
    <row r="79" ht="15" customHeight="1">
      <c r="A79" s="33"/>
      <c r="B79" s="33"/>
      <c r="C79" s="33"/>
      <c r="D79" s="33"/>
      <c r="E79" s="33"/>
      <c r="F79" s="40"/>
      <c r="G79" s="40"/>
      <c r="H79" s="65"/>
      <c r="I79" s="65"/>
    </row>
    <row r="80" ht="15" customHeight="1">
      <c r="A80" s="15" t="s">
        <v>6</v>
      </c>
      <c r="B80" s="15" t="s">
        <v>7</v>
      </c>
      <c r="C80" s="15" t="s">
        <v>8</v>
      </c>
      <c r="D80" s="15"/>
      <c r="E80" s="69" t="s">
        <v>9</v>
      </c>
      <c r="F80" s="15" t="s">
        <v>10</v>
      </c>
      <c r="G80" s="15"/>
      <c r="H80" s="70"/>
      <c r="I80" s="71"/>
    </row>
    <row r="81" ht="36" customHeight="1">
      <c r="A81" s="15"/>
      <c r="B81" s="15"/>
      <c r="C81" s="15" t="s">
        <v>11</v>
      </c>
      <c r="D81" s="15" t="s">
        <v>12</v>
      </c>
      <c r="E81" s="69"/>
      <c r="F81" s="36" t="s">
        <v>46</v>
      </c>
      <c r="G81" s="72" t="s">
        <v>47</v>
      </c>
      <c r="H81" s="73"/>
      <c r="I81" s="70"/>
    </row>
    <row r="82" ht="25.5" customHeight="1">
      <c r="A82" s="18" t="s">
        <v>48</v>
      </c>
      <c r="B82" s="49" t="s">
        <v>49</v>
      </c>
      <c r="C82" s="20" t="s">
        <v>15</v>
      </c>
      <c r="D82" s="20" t="s">
        <v>16</v>
      </c>
      <c r="E82" s="15" t="s">
        <v>17</v>
      </c>
      <c r="F82" s="21" t="e">
        <f>ROUND('Современные повышение'!F82+'Современные повышение'!F82*10%,-3)</f>
        <v>#REF!</v>
      </c>
      <c r="G82" s="21" t="e">
        <f>ROUND('Современные повышение'!G82+'Современные повышение'!G82*10%,-3)</f>
        <v>#REF!</v>
      </c>
      <c r="H82" s="22">
        <v>15200</v>
      </c>
      <c r="I82" s="22">
        <v>16070</v>
      </c>
    </row>
    <row r="83" ht="29.25" customHeight="1">
      <c r="A83" s="24"/>
      <c r="B83" s="51"/>
      <c r="C83" s="26"/>
      <c r="D83" s="27"/>
      <c r="E83" s="28" t="s">
        <v>18</v>
      </c>
      <c r="F83" s="21" t="e">
        <f>ROUND('Современные повышение'!F83+'Современные повышение'!F83*10%,-3)</f>
        <v>#REF!</v>
      </c>
      <c r="G83" s="21" t="e">
        <f>ROUND('Современные повышение'!G83+'Современные повышение'!G83*10%,-3)</f>
        <v>#REF!</v>
      </c>
      <c r="H83" s="22">
        <v>26925</v>
      </c>
      <c r="I83" s="22">
        <v>27795</v>
      </c>
    </row>
    <row r="84" ht="25.5" customHeight="1">
      <c r="A84" s="24"/>
      <c r="B84" s="51"/>
      <c r="C84" s="26"/>
      <c r="D84" s="20" t="s">
        <v>19</v>
      </c>
      <c r="E84" s="15" t="s">
        <v>17</v>
      </c>
      <c r="F84" s="21" t="e">
        <f>ROUND('Современные повышение'!F84+'Современные повышение'!F84*10%,-3)</f>
        <v>#REF!</v>
      </c>
      <c r="G84" s="21" t="e">
        <f>ROUND('Современные повышение'!G84+'Современные повышение'!G84*10%,-3)</f>
        <v>#REF!</v>
      </c>
      <c r="H84" s="22">
        <v>18240</v>
      </c>
      <c r="I84" s="22">
        <v>19280</v>
      </c>
    </row>
    <row r="85" ht="29.25" customHeight="1">
      <c r="A85" s="29"/>
      <c r="B85" s="52"/>
      <c r="C85" s="27"/>
      <c r="D85" s="27"/>
      <c r="E85" s="28" t="s">
        <v>18</v>
      </c>
      <c r="F85" s="21" t="e">
        <f>ROUND('Современные повышение'!F85+'Современные повышение'!F85*10%,-3)</f>
        <v>#REF!</v>
      </c>
      <c r="G85" s="21" t="e">
        <f>ROUND('Современные повышение'!G85+'Современные повышение'!G85*10%,-3)</f>
        <v>#REF!</v>
      </c>
      <c r="H85" s="22">
        <v>29965</v>
      </c>
      <c r="I85" s="22">
        <v>31005</v>
      </c>
    </row>
    <row r="86" ht="15" customHeight="1">
      <c r="A86" s="74" t="s">
        <v>50</v>
      </c>
      <c r="B86" s="75"/>
      <c r="C86" s="75"/>
      <c r="D86" s="75"/>
      <c r="E86" s="75"/>
      <c r="F86" s="75"/>
      <c r="G86" s="75"/>
      <c r="H86" s="76"/>
      <c r="I86" s="76"/>
    </row>
    <row r="87" ht="24">
      <c r="A87" s="77"/>
      <c r="B87" s="78"/>
      <c r="C87" s="78"/>
      <c r="D87" s="78"/>
      <c r="E87" s="75"/>
      <c r="F87" s="29" t="s">
        <v>46</v>
      </c>
      <c r="G87" s="79" t="s">
        <v>51</v>
      </c>
      <c r="H87" s="80"/>
      <c r="I87" s="80"/>
    </row>
    <row r="88" ht="30.75" customHeight="1">
      <c r="A88" s="81" t="s">
        <v>52</v>
      </c>
      <c r="B88" s="49" t="s">
        <v>53</v>
      </c>
      <c r="C88" s="20" t="s">
        <v>15</v>
      </c>
      <c r="D88" s="20" t="s">
        <v>16</v>
      </c>
      <c r="E88" s="15" t="s">
        <v>17</v>
      </c>
      <c r="F88" s="21" t="e">
        <f>ROUND('Современные повышение'!F88+'Современные повышение'!F88*10%,-3)</f>
        <v>#REF!</v>
      </c>
      <c r="G88" s="21" t="e">
        <f>ROUND('Современные повышение'!G88+'Современные повышение'!G88*10%,-3)</f>
        <v>#REF!</v>
      </c>
      <c r="H88" s="22">
        <v>19220</v>
      </c>
      <c r="I88" s="22">
        <v>20180</v>
      </c>
    </row>
    <row r="89" ht="29.25" customHeight="1">
      <c r="A89" s="82"/>
      <c r="B89" s="51"/>
      <c r="C89" s="26"/>
      <c r="D89" s="27"/>
      <c r="E89" s="28" t="s">
        <v>18</v>
      </c>
      <c r="F89" s="21" t="e">
        <f>ROUND('Современные повышение'!F89+'Современные повышение'!F89*10%,-3)</f>
        <v>#REF!</v>
      </c>
      <c r="G89" s="21" t="e">
        <f>ROUND('Современные повышение'!G89+'Современные повышение'!G89*10%,-3)</f>
        <v>#REF!</v>
      </c>
      <c r="H89" s="22">
        <v>34950</v>
      </c>
      <c r="I89" s="22">
        <v>35910</v>
      </c>
    </row>
    <row r="90" ht="30.75" customHeight="1">
      <c r="A90" s="82"/>
      <c r="B90" s="51"/>
      <c r="C90" s="26"/>
      <c r="D90" s="20" t="s">
        <v>19</v>
      </c>
      <c r="E90" s="15" t="s">
        <v>17</v>
      </c>
      <c r="F90" s="21" t="e">
        <f>ROUND('Современные повышение'!F90+'Современные повышение'!F90*10%,-3)</f>
        <v>#REF!</v>
      </c>
      <c r="G90" s="21" t="e">
        <f>ROUND('Современные повышение'!G90+'Современные повышение'!G90*10%,-3)</f>
        <v>#REF!</v>
      </c>
      <c r="H90" s="22">
        <v>22560</v>
      </c>
      <c r="I90" s="22">
        <v>23720</v>
      </c>
    </row>
    <row r="91" ht="29.25" customHeight="1">
      <c r="A91" s="83"/>
      <c r="B91" s="52"/>
      <c r="C91" s="27"/>
      <c r="D91" s="27"/>
      <c r="E91" s="28" t="s">
        <v>18</v>
      </c>
      <c r="F91" s="21" t="e">
        <f>ROUND('Современные повышение'!F91+'Современные повышение'!F91*10%,-3)</f>
        <v>#REF!</v>
      </c>
      <c r="G91" s="21" t="e">
        <f>ROUND('Современные повышение'!G91+'Современные повышение'!G91*10%,-3)</f>
        <v>#REF!</v>
      </c>
      <c r="H91" s="22">
        <v>38290</v>
      </c>
      <c r="I91" s="22">
        <v>39450</v>
      </c>
      <c r="M91" s="84"/>
    </row>
    <row r="92" s="85" customFormat="1" ht="29.25" customHeight="1">
      <c r="A92" s="86" t="s">
        <v>54</v>
      </c>
      <c r="B92" s="87"/>
      <c r="C92" s="87"/>
      <c r="D92" s="87"/>
      <c r="E92" s="87"/>
      <c r="F92" s="87"/>
      <c r="G92" s="88"/>
      <c r="H92" s="89"/>
      <c r="I92" s="89"/>
      <c r="J92" s="90"/>
    </row>
    <row r="93" ht="29.25" customHeight="1">
      <c r="A93" s="34"/>
      <c r="B93" s="35"/>
      <c r="C93" s="35"/>
      <c r="D93" s="35"/>
      <c r="E93" s="91"/>
      <c r="F93" s="36" t="s">
        <v>28</v>
      </c>
      <c r="G93" s="36" t="s">
        <v>25</v>
      </c>
      <c r="H93" s="36" t="s">
        <v>55</v>
      </c>
      <c r="I93" s="92"/>
    </row>
    <row r="94" ht="25.5" customHeight="1">
      <c r="A94" s="18" t="s">
        <v>56</v>
      </c>
      <c r="B94" s="20" t="s">
        <v>30</v>
      </c>
      <c r="C94" s="20" t="s">
        <v>15</v>
      </c>
      <c r="D94" s="20" t="s">
        <v>16</v>
      </c>
      <c r="E94" s="15" t="s">
        <v>17</v>
      </c>
      <c r="F94" s="21" t="e">
        <f>ROUND('Современные повышение'!F94+'Современные повышение'!F94*10%,-3)</f>
        <v>#REF!</v>
      </c>
      <c r="G94" s="15" t="s">
        <v>57</v>
      </c>
      <c r="H94" s="15" t="s">
        <v>57</v>
      </c>
      <c r="I94" s="22">
        <v>16400</v>
      </c>
      <c r="J94" s="93" t="s">
        <v>57</v>
      </c>
      <c r="K94" s="22" t="s">
        <v>57</v>
      </c>
    </row>
    <row r="95" ht="25.5" customHeight="1">
      <c r="A95" s="50"/>
      <c r="B95" s="26"/>
      <c r="C95" s="26"/>
      <c r="D95" s="27"/>
      <c r="E95" s="28" t="s">
        <v>18</v>
      </c>
      <c r="F95" s="21" t="e">
        <f>ROUND('Современные повышение'!F95+'Современные повышение'!F95*10%,-3)</f>
        <v>#REF!</v>
      </c>
      <c r="G95" s="15" t="s">
        <v>57</v>
      </c>
      <c r="H95" s="15" t="s">
        <v>57</v>
      </c>
      <c r="I95" s="22">
        <v>24780</v>
      </c>
      <c r="J95" s="93" t="s">
        <v>57</v>
      </c>
      <c r="K95" s="22" t="s">
        <v>57</v>
      </c>
    </row>
    <row r="96" ht="25.5" customHeight="1">
      <c r="A96" s="50"/>
      <c r="B96" s="26"/>
      <c r="C96" s="26"/>
      <c r="D96" s="20" t="s">
        <v>19</v>
      </c>
      <c r="E96" s="15" t="s">
        <v>17</v>
      </c>
      <c r="F96" s="21" t="e">
        <f>ROUND('Современные повышение'!F96+'Современные повышение'!F96*10%,-3)</f>
        <v>#REF!</v>
      </c>
      <c r="G96" s="15" t="s">
        <v>57</v>
      </c>
      <c r="H96" s="15" t="s">
        <v>57</v>
      </c>
      <c r="I96" s="22">
        <v>19680</v>
      </c>
      <c r="J96" s="93" t="s">
        <v>57</v>
      </c>
      <c r="K96" s="22" t="s">
        <v>57</v>
      </c>
    </row>
    <row r="97" ht="25.5" customHeight="1">
      <c r="A97" s="50"/>
      <c r="B97" s="27"/>
      <c r="C97" s="27"/>
      <c r="D97" s="27"/>
      <c r="E97" s="28" t="s">
        <v>18</v>
      </c>
      <c r="F97" s="21" t="e">
        <f>ROUND('Современные повышение'!F97+'Современные повышение'!F97*10%,-3)</f>
        <v>#REF!</v>
      </c>
      <c r="G97" s="15" t="s">
        <v>57</v>
      </c>
      <c r="H97" s="15" t="s">
        <v>57</v>
      </c>
      <c r="I97" s="22">
        <v>28060</v>
      </c>
      <c r="J97" s="93" t="s">
        <v>57</v>
      </c>
      <c r="K97" s="22" t="s">
        <v>57</v>
      </c>
    </row>
    <row r="98" ht="25.5" customHeight="1">
      <c r="A98" s="50"/>
      <c r="B98" s="20" t="s">
        <v>23</v>
      </c>
      <c r="C98" s="20" t="s">
        <v>15</v>
      </c>
      <c r="D98" s="20" t="s">
        <v>16</v>
      </c>
      <c r="E98" s="15" t="s">
        <v>17</v>
      </c>
      <c r="F98" s="21" t="e">
        <f>ROUND('Современные повышение'!F98+'Современные повышение'!F98*10%,-3)</f>
        <v>#REF!</v>
      </c>
      <c r="G98" s="21" t="e">
        <f>ROUND('Современные повышение'!G98+'Современные повышение'!G98*10%,-3)</f>
        <v>#REF!</v>
      </c>
      <c r="H98" s="21" t="e">
        <f>ROUND('Современные повышение'!H98+'Современные повышение'!H98*10%,-3)</f>
        <v>#REF!</v>
      </c>
      <c r="I98" s="22">
        <v>17700</v>
      </c>
      <c r="J98" s="93">
        <v>19240</v>
      </c>
      <c r="K98" s="22">
        <v>19040</v>
      </c>
    </row>
    <row r="99" ht="25.5" customHeight="1">
      <c r="A99" s="50"/>
      <c r="B99" s="26"/>
      <c r="C99" s="26"/>
      <c r="D99" s="27"/>
      <c r="E99" s="28" t="s">
        <v>18</v>
      </c>
      <c r="F99" s="21" t="e">
        <f>ROUND('Современные повышение'!F99+'Современные повышение'!F99*10%,-3)</f>
        <v>#REF!</v>
      </c>
      <c r="G99" s="21" t="e">
        <f>ROUND('Современные повышение'!G99+'Современные повышение'!G99*10%,-3)</f>
        <v>#REF!</v>
      </c>
      <c r="H99" s="21" t="e">
        <f>ROUND('Современные повышение'!H99+'Современные повышение'!H99*10%,-3)</f>
        <v>#REF!</v>
      </c>
      <c r="I99" s="22">
        <v>26670</v>
      </c>
      <c r="J99" s="93">
        <v>29625</v>
      </c>
      <c r="K99" s="22">
        <v>30765</v>
      </c>
    </row>
    <row r="100" ht="25.5" customHeight="1">
      <c r="A100" s="50"/>
      <c r="B100" s="26"/>
      <c r="C100" s="26"/>
      <c r="D100" s="20" t="s">
        <v>19</v>
      </c>
      <c r="E100" s="15" t="s">
        <v>17</v>
      </c>
      <c r="F100" s="21" t="e">
        <f>ROUND('Современные повышение'!F100+'Современные повышение'!F100*10%,-3)</f>
        <v>#REF!</v>
      </c>
      <c r="G100" s="21" t="e">
        <f>ROUND('Современные повышение'!G100+'Современные повышение'!G100*10%,-3)</f>
        <v>#REF!</v>
      </c>
      <c r="H100" s="21" t="e">
        <f>ROUND('Современные повышение'!H100+'Современные повышение'!H100*10%,-3)</f>
        <v>#REF!</v>
      </c>
      <c r="I100" s="22">
        <v>21240</v>
      </c>
      <c r="J100" s="93">
        <v>23090</v>
      </c>
      <c r="K100" s="22">
        <v>22850</v>
      </c>
    </row>
    <row r="101" ht="25.5" customHeight="1">
      <c r="A101" s="53"/>
      <c r="B101" s="27"/>
      <c r="C101" s="27"/>
      <c r="D101" s="27"/>
      <c r="E101" s="28" t="s">
        <v>18</v>
      </c>
      <c r="F101" s="21" t="e">
        <f>ROUND('Современные повышение'!F101+'Современные повышение'!F101*10%,-3)</f>
        <v>#REF!</v>
      </c>
      <c r="G101" s="21" t="e">
        <f>ROUND('Современные повышение'!G101+'Современные повышение'!G101*10%,-3)</f>
        <v>#REF!</v>
      </c>
      <c r="H101" s="21" t="e">
        <f>ROUND('Современные повышение'!H101+'Современные повышение'!H101*10%,-3)</f>
        <v>#REF!</v>
      </c>
      <c r="I101" s="22">
        <v>30210</v>
      </c>
      <c r="J101" s="93">
        <v>33475</v>
      </c>
      <c r="K101" s="22">
        <v>34575</v>
      </c>
    </row>
    <row r="102" s="94" customFormat="1" ht="48" customHeight="1">
      <c r="A102" s="95" t="s">
        <v>58</v>
      </c>
      <c r="B102" s="95"/>
      <c r="C102" s="95"/>
      <c r="D102" s="95"/>
      <c r="E102" s="95"/>
      <c r="F102" s="95"/>
      <c r="G102" s="95"/>
      <c r="H102" s="95"/>
      <c r="I102" s="96"/>
      <c r="J102" s="97"/>
    </row>
    <row r="103" s="94" customFormat="1" ht="48" customHeight="1">
      <c r="A103" s="98"/>
      <c r="B103" s="98"/>
      <c r="C103" s="98"/>
      <c r="D103" s="98"/>
      <c r="E103" s="98"/>
      <c r="F103" s="98"/>
      <c r="G103" s="98"/>
      <c r="H103" s="98"/>
      <c r="I103" s="96"/>
      <c r="J103" s="97"/>
    </row>
    <row r="104" s="94" customFormat="1" ht="48" customHeight="1">
      <c r="A104" s="99"/>
      <c r="B104" s="99"/>
      <c r="C104" s="99"/>
      <c r="D104" s="99"/>
      <c r="E104" s="99"/>
      <c r="F104" s="99"/>
      <c r="G104" s="99"/>
      <c r="H104" s="99"/>
      <c r="I104" s="96"/>
      <c r="J104" s="97"/>
    </row>
    <row r="105" ht="16.5" customHeight="1">
      <c r="A105" s="47"/>
      <c r="B105" s="48"/>
      <c r="C105" s="48"/>
      <c r="D105" s="48"/>
      <c r="E105" s="100"/>
      <c r="F105" s="29" t="s">
        <v>28</v>
      </c>
      <c r="G105" s="29" t="s">
        <v>42</v>
      </c>
      <c r="H105" s="29"/>
    </row>
    <row r="106" ht="25.5" customHeight="1">
      <c r="A106" s="18" t="s">
        <v>59</v>
      </c>
      <c r="B106" s="20" t="s">
        <v>30</v>
      </c>
      <c r="C106" s="20" t="s">
        <v>15</v>
      </c>
      <c r="D106" s="20" t="s">
        <v>16</v>
      </c>
      <c r="E106" s="15" t="s">
        <v>17</v>
      </c>
      <c r="F106" s="21" t="e">
        <f>ROUND('Современные повышение'!F106+'Современные повышение'!F106*10%,-3)</f>
        <v>#REF!</v>
      </c>
      <c r="G106" s="21" t="e">
        <f>ROUND('Современные повышение'!G106+'Современные повышение'!G106*10%,-3)</f>
        <v>#REF!</v>
      </c>
      <c r="H106" s="15" t="s">
        <v>57</v>
      </c>
      <c r="I106" s="22">
        <v>13450</v>
      </c>
      <c r="J106" s="93">
        <v>17080</v>
      </c>
      <c r="K106" s="22" t="s">
        <v>57</v>
      </c>
    </row>
    <row r="107" ht="25.5" customHeight="1">
      <c r="A107" s="24"/>
      <c r="B107" s="26"/>
      <c r="C107" s="26"/>
      <c r="D107" s="27"/>
      <c r="E107" s="28" t="s">
        <v>18</v>
      </c>
      <c r="F107" s="21" t="e">
        <f>ROUND('Современные повышение'!F107+'Современные повышение'!F107*10%,-3)</f>
        <v>#REF!</v>
      </c>
      <c r="G107" s="21" t="e">
        <f>ROUND('Современные повышение'!G107+'Современные повышение'!G107*10%,-3)</f>
        <v>#REF!</v>
      </c>
      <c r="H107" s="15" t="s">
        <v>57</v>
      </c>
      <c r="I107" s="22">
        <v>21830</v>
      </c>
      <c r="J107" s="93">
        <v>25460</v>
      </c>
      <c r="K107" s="22" t="s">
        <v>57</v>
      </c>
    </row>
    <row r="108" ht="25.5" customHeight="1">
      <c r="A108" s="24"/>
      <c r="B108" s="26"/>
      <c r="C108" s="26"/>
      <c r="D108" s="20" t="s">
        <v>19</v>
      </c>
      <c r="E108" s="15" t="s">
        <v>17</v>
      </c>
      <c r="F108" s="21" t="e">
        <f>ROUND('Современные повышение'!F108+'Современные повышение'!F108*10%,-3)</f>
        <v>#REF!</v>
      </c>
      <c r="G108" s="21" t="e">
        <f>ROUND('Современные повышение'!G108+'Современные повышение'!G108*10%,-3)</f>
        <v>#REF!</v>
      </c>
      <c r="H108" s="15" t="s">
        <v>57</v>
      </c>
      <c r="I108" s="22">
        <v>16140</v>
      </c>
      <c r="J108" s="93">
        <v>20500</v>
      </c>
      <c r="K108" s="22" t="s">
        <v>57</v>
      </c>
    </row>
    <row r="109" ht="25.5" customHeight="1">
      <c r="A109" s="24"/>
      <c r="B109" s="27"/>
      <c r="C109" s="27"/>
      <c r="D109" s="27"/>
      <c r="E109" s="28" t="s">
        <v>18</v>
      </c>
      <c r="F109" s="21" t="e">
        <f>ROUND('Современные повышение'!F109+'Современные повышение'!F109*10%,-3)</f>
        <v>#REF!</v>
      </c>
      <c r="G109" s="21" t="e">
        <f>ROUND('Современные повышение'!G109+'Современные повышение'!G109*10%,-3)</f>
        <v>#REF!</v>
      </c>
      <c r="H109" s="15" t="s">
        <v>57</v>
      </c>
      <c r="I109" s="22">
        <v>24520</v>
      </c>
      <c r="J109" s="93">
        <v>28880</v>
      </c>
      <c r="K109" s="22" t="s">
        <v>57</v>
      </c>
    </row>
    <row r="110" ht="29.25" customHeight="1">
      <c r="A110" s="24"/>
      <c r="B110" s="26"/>
      <c r="C110" s="26"/>
      <c r="D110" s="26"/>
      <c r="E110" s="28"/>
      <c r="F110" s="29" t="s">
        <v>28</v>
      </c>
      <c r="G110" s="36" t="s">
        <v>25</v>
      </c>
      <c r="H110" s="36" t="s">
        <v>55</v>
      </c>
      <c r="I110" s="70"/>
      <c r="J110" s="101"/>
      <c r="K110" s="71"/>
    </row>
    <row r="111" ht="25.5" customHeight="1">
      <c r="A111" s="24"/>
      <c r="B111" s="20" t="s">
        <v>23</v>
      </c>
      <c r="C111" s="20" t="s">
        <v>15</v>
      </c>
      <c r="D111" s="20" t="s">
        <v>16</v>
      </c>
      <c r="E111" s="15" t="s">
        <v>17</v>
      </c>
      <c r="F111" s="21" t="e">
        <f>ROUND('Современные повышение'!F111+'Современные повышение'!F111*10%,-3)</f>
        <v>#REF!</v>
      </c>
      <c r="G111" s="21" t="e">
        <f>ROUND('Современные повышение'!G111+'Современные повышение'!G111*10%,-3)</f>
        <v>#REF!</v>
      </c>
      <c r="H111" s="21" t="e">
        <f>ROUND('Современные повышение'!H111+'Современные повышение'!H111*10%,-3)</f>
        <v>#REF!</v>
      </c>
      <c r="I111" s="22">
        <v>16120</v>
      </c>
      <c r="J111" s="93">
        <v>17930</v>
      </c>
      <c r="K111" s="22">
        <v>17580</v>
      </c>
    </row>
    <row r="112" ht="25.5" customHeight="1">
      <c r="A112" s="24"/>
      <c r="B112" s="26"/>
      <c r="C112" s="26"/>
      <c r="D112" s="27"/>
      <c r="E112" s="28" t="s">
        <v>18</v>
      </c>
      <c r="F112" s="21" t="e">
        <f>ROUND('Современные повышение'!F112+'Современные повышение'!F112*10%,-3)</f>
        <v>#REF!</v>
      </c>
      <c r="G112" s="21" t="e">
        <f>ROUND('Современные повышение'!G112+'Современные повышение'!G112*10%,-3)</f>
        <v>#REF!</v>
      </c>
      <c r="H112" s="21" t="e">
        <f>ROUND('Современные повышение'!H112+'Современные повышение'!H112*10%,-3)</f>
        <v>#REF!</v>
      </c>
      <c r="I112" s="22">
        <v>25090</v>
      </c>
      <c r="J112" s="93">
        <v>28315</v>
      </c>
      <c r="K112" s="22">
        <v>29305</v>
      </c>
    </row>
    <row r="113" ht="25.5" customHeight="1">
      <c r="A113" s="24"/>
      <c r="B113" s="26"/>
      <c r="C113" s="26"/>
      <c r="D113" s="20" t="s">
        <v>19</v>
      </c>
      <c r="E113" s="15" t="s">
        <v>17</v>
      </c>
      <c r="F113" s="21" t="e">
        <f>ROUND('Современные повышение'!F113+'Современные повышение'!F113*10%,-3)</f>
        <v>#REF!</v>
      </c>
      <c r="G113" s="21" t="e">
        <f>ROUND('Современные повышение'!G113+'Современные повышение'!G113*10%,-3)</f>
        <v>#REF!</v>
      </c>
      <c r="H113" s="21" t="e">
        <f>ROUND('Современные повышение'!H113+'Современные повышение'!H113*10%,-3)</f>
        <v>#REF!</v>
      </c>
      <c r="I113" s="22">
        <v>19340</v>
      </c>
      <c r="J113" s="93">
        <v>21520</v>
      </c>
      <c r="K113" s="22">
        <v>21100</v>
      </c>
    </row>
    <row r="114" ht="25.5" customHeight="1">
      <c r="A114" s="29"/>
      <c r="B114" s="27"/>
      <c r="C114" s="27"/>
      <c r="D114" s="27"/>
      <c r="E114" s="28" t="s">
        <v>18</v>
      </c>
      <c r="F114" s="21" t="e">
        <f>ROUND('Современные повышение'!F114+'Современные повышение'!F114*10%,-3)</f>
        <v>#REF!</v>
      </c>
      <c r="G114" s="21" t="e">
        <f>ROUND('Современные повышение'!G114+'Современные повышение'!G114*10%,-3)</f>
        <v>#REF!</v>
      </c>
      <c r="H114" s="21" t="e">
        <f>ROUND('Современные повышение'!H114+'Современные повышение'!H114*10%,-3)</f>
        <v>#REF!</v>
      </c>
      <c r="I114" s="22">
        <v>28310</v>
      </c>
      <c r="J114" s="93">
        <v>31905</v>
      </c>
      <c r="K114" s="22">
        <v>32825</v>
      </c>
    </row>
    <row r="115" ht="15" customHeight="1">
      <c r="A115" s="102" t="s">
        <v>58</v>
      </c>
      <c r="B115" s="102"/>
      <c r="C115" s="102"/>
      <c r="D115" s="102"/>
      <c r="E115" s="102"/>
      <c r="F115" s="102"/>
      <c r="G115" s="102"/>
      <c r="H115" s="102"/>
    </row>
    <row r="116" ht="15" hidden="1" customHeight="1"/>
    <row r="117" ht="15" hidden="1" customHeight="1"/>
    <row r="118" hidden="1"/>
    <row r="119">
      <c r="A119" s="103"/>
      <c r="B119" s="16"/>
      <c r="C119" s="16"/>
      <c r="D119" s="16"/>
      <c r="E119" s="104"/>
      <c r="F119" s="105" t="s">
        <v>60</v>
      </c>
      <c r="G119" s="106"/>
      <c r="H119" s="107" t="s">
        <v>61</v>
      </c>
      <c r="I119" s="108"/>
    </row>
    <row r="120" ht="15" customHeight="1">
      <c r="A120" s="66"/>
      <c r="B120" s="109"/>
      <c r="C120" s="109"/>
      <c r="D120" s="109"/>
      <c r="E120" s="110"/>
      <c r="F120" s="36" t="s">
        <v>28</v>
      </c>
      <c r="G120" s="29" t="s">
        <v>42</v>
      </c>
      <c r="H120" s="111" t="s">
        <v>28</v>
      </c>
      <c r="I120" s="29" t="s">
        <v>42</v>
      </c>
    </row>
    <row r="121" ht="25.5" customHeight="1">
      <c r="A121" s="18" t="s">
        <v>62</v>
      </c>
      <c r="B121" s="20" t="s">
        <v>30</v>
      </c>
      <c r="C121" s="20" t="s">
        <v>15</v>
      </c>
      <c r="D121" s="20" t="s">
        <v>16</v>
      </c>
      <c r="E121" s="15" t="s">
        <v>17</v>
      </c>
      <c r="F121" s="21" t="e">
        <f>ROUND('Современные повышение'!F121+'Современные повышение'!F121*10%,-3)</f>
        <v>#REF!</v>
      </c>
      <c r="G121" s="21" t="e">
        <f>ROUND('Современные повышение'!G121+'Современные повышение'!G121*10%,-3)</f>
        <v>#REF!</v>
      </c>
      <c r="H121" s="21" t="e">
        <f>ROUND('Современные повышение'!H121+'Современные повышение'!H121*10%,-3)</f>
        <v>#REF!</v>
      </c>
      <c r="I121" s="21" t="e">
        <f>ROUND('Современные повышение'!I121+'Современные повышение'!I121*10%,-3)</f>
        <v>#REF!</v>
      </c>
      <c r="J121" s="93">
        <v>11390</v>
      </c>
      <c r="K121" s="22">
        <v>15020</v>
      </c>
      <c r="L121" s="22">
        <v>13700</v>
      </c>
      <c r="M121" s="15">
        <v>17330</v>
      </c>
    </row>
    <row r="122" ht="25.5" customHeight="1">
      <c r="A122" s="24"/>
      <c r="B122" s="26"/>
      <c r="C122" s="26"/>
      <c r="D122" s="27"/>
      <c r="E122" s="28" t="s">
        <v>18</v>
      </c>
      <c r="F122" s="21" t="e">
        <f>ROUND('Современные повышение'!F122+'Современные повышение'!F122*10%,-3)</f>
        <v>#REF!</v>
      </c>
      <c r="G122" s="21" t="e">
        <f>ROUND('Современные повышение'!G122+'Современные повышение'!G122*10%,-3)</f>
        <v>#REF!</v>
      </c>
      <c r="H122" s="21" t="e">
        <f>ROUND('Современные повышение'!H122+'Современные повышение'!H122*10%,-3)</f>
        <v>#REF!</v>
      </c>
      <c r="I122" s="21" t="e">
        <f>ROUND('Современные повышение'!I122+'Современные повышение'!I122*10%,-3)</f>
        <v>#REF!</v>
      </c>
      <c r="J122" s="93">
        <v>19770</v>
      </c>
      <c r="K122" s="22">
        <v>23400</v>
      </c>
      <c r="L122" s="22">
        <v>22080</v>
      </c>
      <c r="M122" s="58">
        <v>25710</v>
      </c>
    </row>
    <row r="123" ht="25.5" customHeight="1">
      <c r="A123" s="24"/>
      <c r="B123" s="26"/>
      <c r="C123" s="26"/>
      <c r="D123" s="20" t="s">
        <v>19</v>
      </c>
      <c r="E123" s="15" t="s">
        <v>17</v>
      </c>
      <c r="F123" s="21" t="e">
        <f>ROUND('Современные повышение'!F123+'Современные повышение'!F123*10%,-3)</f>
        <v>#REF!</v>
      </c>
      <c r="G123" s="21" t="e">
        <f>ROUND('Современные повышение'!G123+'Современные повышение'!G123*10%,-3)</f>
        <v>#REF!</v>
      </c>
      <c r="H123" s="21" t="e">
        <f>ROUND('Современные повышение'!H123+'Современные повышение'!H123*10%,-3)</f>
        <v>#REF!</v>
      </c>
      <c r="I123" s="21" t="e">
        <f>ROUND('Современные повышение'!I123+'Современные повышение'!I123*10%,-3)</f>
        <v>#REF!</v>
      </c>
      <c r="J123" s="93">
        <v>13670</v>
      </c>
      <c r="K123" s="22">
        <v>18020</v>
      </c>
      <c r="L123" s="22">
        <v>16440</v>
      </c>
      <c r="M123" s="15">
        <v>20800</v>
      </c>
    </row>
    <row r="124" ht="25.5" customHeight="1">
      <c r="A124" s="24"/>
      <c r="B124" s="27"/>
      <c r="C124" s="27"/>
      <c r="D124" s="27"/>
      <c r="E124" s="28" t="s">
        <v>18</v>
      </c>
      <c r="F124" s="21" t="e">
        <f>ROUND('Современные повышение'!F124+'Современные повышение'!F124*10%,-3)</f>
        <v>#REF!</v>
      </c>
      <c r="G124" s="21" t="e">
        <f>ROUND('Современные повышение'!G124+'Современные повышение'!G124*10%,-3)</f>
        <v>#REF!</v>
      </c>
      <c r="H124" s="21" t="e">
        <f>ROUND('Современные повышение'!H124+'Современные повышение'!H124*10%,-3)</f>
        <v>#REF!</v>
      </c>
      <c r="I124" s="21" t="e">
        <f>ROUND('Современные повышение'!I124+'Современные повышение'!I124*10%,-3)</f>
        <v>#REF!</v>
      </c>
      <c r="J124" s="93">
        <v>22050</v>
      </c>
      <c r="K124" s="22">
        <v>26400</v>
      </c>
      <c r="L124" s="22">
        <v>24820</v>
      </c>
      <c r="M124" s="58">
        <v>29180</v>
      </c>
    </row>
    <row r="125" ht="15" customHeight="1">
      <c r="A125" s="24"/>
      <c r="B125" s="26"/>
      <c r="C125" s="26"/>
      <c r="D125" s="26"/>
      <c r="E125" s="28"/>
      <c r="F125" s="36" t="s">
        <v>28</v>
      </c>
      <c r="G125" s="36" t="s">
        <v>25</v>
      </c>
      <c r="H125" s="111" t="s">
        <v>28</v>
      </c>
      <c r="I125" s="111" t="s">
        <v>25</v>
      </c>
      <c r="J125" s="101"/>
      <c r="K125" s="71"/>
      <c r="L125" s="71"/>
    </row>
    <row r="126" ht="25.5" customHeight="1">
      <c r="A126" s="24"/>
      <c r="B126" s="20" t="s">
        <v>23</v>
      </c>
      <c r="C126" s="20" t="s">
        <v>15</v>
      </c>
      <c r="D126" s="20" t="s">
        <v>16</v>
      </c>
      <c r="E126" s="15" t="s">
        <v>17</v>
      </c>
      <c r="F126" s="21" t="e">
        <f>ROUND('Современные повышение'!F126+'Современные повышение'!F126*10%,-3)</f>
        <v>#REF!</v>
      </c>
      <c r="G126" s="21" t="e">
        <f>ROUND('Современные повышение'!G126+'Современные повышение'!G126*10%,-3)</f>
        <v>#REF!</v>
      </c>
      <c r="H126" s="21" t="e">
        <f>ROUND('Современные повышение'!H126+'Современные повышение'!H126*10%,-3)</f>
        <v>#REF!</v>
      </c>
      <c r="I126" s="21" t="e">
        <f>ROUND('Современные повышение'!I126+'Современные повышение'!I126*10%,-3)</f>
        <v>#REF!</v>
      </c>
      <c r="J126" s="93">
        <v>13860</v>
      </c>
      <c r="K126" s="22">
        <v>15510</v>
      </c>
      <c r="L126" s="22">
        <v>16170</v>
      </c>
      <c r="M126" s="15">
        <v>17820</v>
      </c>
    </row>
    <row r="127" ht="25.5" customHeight="1">
      <c r="A127" s="24"/>
      <c r="B127" s="26"/>
      <c r="C127" s="26"/>
      <c r="D127" s="27"/>
      <c r="E127" s="28" t="s">
        <v>18</v>
      </c>
      <c r="F127" s="21" t="e">
        <f>ROUND('Современные повышение'!F127+'Современные повышение'!F127*10%,-3)</f>
        <v>#REF!</v>
      </c>
      <c r="G127" s="21" t="e">
        <f>ROUND('Современные повышение'!G127+'Современные повышение'!G127*10%,-3)</f>
        <v>#REF!</v>
      </c>
      <c r="H127" s="21" t="e">
        <f>ROUND('Современные повышение'!H127+'Современные повышение'!H127*10%,-3)</f>
        <v>#REF!</v>
      </c>
      <c r="I127" s="21" t="e">
        <f>ROUND('Современные повышение'!I127+'Современные повышение'!I127*10%,-3)</f>
        <v>#REF!</v>
      </c>
      <c r="J127" s="93">
        <v>22830</v>
      </c>
      <c r="K127" s="22">
        <v>25895</v>
      </c>
      <c r="L127" s="22">
        <v>25140</v>
      </c>
      <c r="M127" s="58">
        <v>28205</v>
      </c>
    </row>
    <row r="128" ht="25.5" customHeight="1">
      <c r="A128" s="24"/>
      <c r="B128" s="26"/>
      <c r="C128" s="26"/>
      <c r="D128" s="20" t="s">
        <v>19</v>
      </c>
      <c r="E128" s="15" t="s">
        <v>17</v>
      </c>
      <c r="F128" s="21" t="e">
        <f>ROUND('Современные повышение'!F128+'Современные повышение'!F128*10%,-3)</f>
        <v>#REF!</v>
      </c>
      <c r="G128" s="21" t="e">
        <f>ROUND('Современные повышение'!G128+'Современные повышение'!G128*10%,-3)</f>
        <v>#REF!</v>
      </c>
      <c r="H128" s="21" t="e">
        <f>ROUND('Современные повышение'!H128+'Современные повышение'!H128*10%,-3)</f>
        <v>#REF!</v>
      </c>
      <c r="I128" s="21" t="e">
        <f>ROUND('Современные повышение'!I128+'Современные повышение'!I128*10%,-3)</f>
        <v>#REF!</v>
      </c>
      <c r="J128" s="93">
        <v>16630</v>
      </c>
      <c r="K128" s="22">
        <v>18610</v>
      </c>
      <c r="L128" s="22">
        <v>19400</v>
      </c>
      <c r="M128" s="15">
        <v>21380</v>
      </c>
    </row>
    <row r="129" ht="25.5" customHeight="1">
      <c r="A129" s="29"/>
      <c r="B129" s="27"/>
      <c r="C129" s="27"/>
      <c r="D129" s="27"/>
      <c r="E129" s="28" t="s">
        <v>18</v>
      </c>
      <c r="F129" s="21" t="e">
        <f>ROUND('Современные повышение'!F129+'Современные повышение'!F129*10%,-3)</f>
        <v>#REF!</v>
      </c>
      <c r="G129" s="21" t="e">
        <f>ROUND('Современные повышение'!G129+'Современные повышение'!G129*10%,-3)</f>
        <v>#REF!</v>
      </c>
      <c r="H129" s="21" t="e">
        <f>ROUND('Современные повышение'!H129+'Современные повышение'!H129*10%,-3)</f>
        <v>#REF!</v>
      </c>
      <c r="I129" s="21" t="e">
        <f>ROUND('Современные повышение'!I129+'Современные повышение'!I129*10%,-3)</f>
        <v>#REF!</v>
      </c>
      <c r="J129" s="93">
        <v>25600</v>
      </c>
      <c r="K129" s="22">
        <v>28995</v>
      </c>
      <c r="L129" s="22">
        <v>28370</v>
      </c>
      <c r="M129" s="58">
        <v>31765</v>
      </c>
    </row>
    <row r="130" ht="15" customHeight="1">
      <c r="A130" s="102" t="s">
        <v>44</v>
      </c>
      <c r="B130" s="102"/>
      <c r="C130" s="102"/>
      <c r="D130" s="102"/>
      <c r="E130" s="102"/>
      <c r="F130" s="102"/>
      <c r="G130" s="102"/>
      <c r="H130" s="102"/>
      <c r="I130" s="102"/>
    </row>
    <row r="132" ht="21">
      <c r="A132" s="112" t="s">
        <v>63</v>
      </c>
    </row>
  </sheetData>
  <mergeCells count="118">
    <mergeCell ref="A7:A8"/>
    <mergeCell ref="B7:B8"/>
    <mergeCell ref="C7:D7"/>
    <mergeCell ref="E7:E8"/>
    <mergeCell ref="F7:F8"/>
    <mergeCell ref="A9:A12"/>
    <mergeCell ref="B9:B12"/>
    <mergeCell ref="C9:C12"/>
    <mergeCell ref="D9:D10"/>
    <mergeCell ref="D11:D12"/>
    <mergeCell ref="A14:E14"/>
    <mergeCell ref="A15:A18"/>
    <mergeCell ref="B15:B18"/>
    <mergeCell ref="C15:C18"/>
    <mergeCell ref="D15:D16"/>
    <mergeCell ref="D17:D18"/>
    <mergeCell ref="A20:E20"/>
    <mergeCell ref="A21:A24"/>
    <mergeCell ref="B21:B24"/>
    <mergeCell ref="C21:C24"/>
    <mergeCell ref="D21:D22"/>
    <mergeCell ref="D23:D24"/>
    <mergeCell ref="A26:E26"/>
    <mergeCell ref="A27:A30"/>
    <mergeCell ref="B27:B30"/>
    <mergeCell ref="C27:C30"/>
    <mergeCell ref="D27:D28"/>
    <mergeCell ref="D29:D30"/>
    <mergeCell ref="A37:E37"/>
    <mergeCell ref="A38:A45"/>
    <mergeCell ref="B38:B41"/>
    <mergeCell ref="C38:C41"/>
    <mergeCell ref="D38:D39"/>
    <mergeCell ref="D40:D41"/>
    <mergeCell ref="B42:B45"/>
    <mergeCell ref="C42:C45"/>
    <mergeCell ref="D42:D43"/>
    <mergeCell ref="D44:D45"/>
    <mergeCell ref="A47:D47"/>
    <mergeCell ref="E47:F47"/>
    <mergeCell ref="A48:A51"/>
    <mergeCell ref="B48:B51"/>
    <mergeCell ref="C48:C51"/>
    <mergeCell ref="D48:D49"/>
    <mergeCell ref="D50:D51"/>
    <mergeCell ref="A52:F52"/>
    <mergeCell ref="A54:D54"/>
    <mergeCell ref="A55:A58"/>
    <mergeCell ref="B55:B58"/>
    <mergeCell ref="C55:C58"/>
    <mergeCell ref="D55:D56"/>
    <mergeCell ref="D57:D58"/>
    <mergeCell ref="A59:F59"/>
    <mergeCell ref="A60:E60"/>
    <mergeCell ref="A61:A64"/>
    <mergeCell ref="B61:B64"/>
    <mergeCell ref="C61:C64"/>
    <mergeCell ref="D61:D62"/>
    <mergeCell ref="D63:D64"/>
    <mergeCell ref="A73:E73"/>
    <mergeCell ref="A74:A77"/>
    <mergeCell ref="B74:B77"/>
    <mergeCell ref="C74:C77"/>
    <mergeCell ref="D74:D75"/>
    <mergeCell ref="D76:D77"/>
    <mergeCell ref="A80:A81"/>
    <mergeCell ref="B80:B81"/>
    <mergeCell ref="C80:D80"/>
    <mergeCell ref="E80:E81"/>
    <mergeCell ref="F80:G80"/>
    <mergeCell ref="A82:A85"/>
    <mergeCell ref="B82:B85"/>
    <mergeCell ref="C82:C85"/>
    <mergeCell ref="D82:D83"/>
    <mergeCell ref="D84:D85"/>
    <mergeCell ref="A86:G86"/>
    <mergeCell ref="H87:I87"/>
    <mergeCell ref="A88:A91"/>
    <mergeCell ref="B88:B91"/>
    <mergeCell ref="C88:C91"/>
    <mergeCell ref="D88:D89"/>
    <mergeCell ref="D90:D91"/>
    <mergeCell ref="A92:G92"/>
    <mergeCell ref="A93:E93"/>
    <mergeCell ref="A94:A101"/>
    <mergeCell ref="B94:B97"/>
    <mergeCell ref="C94:C97"/>
    <mergeCell ref="D94:D95"/>
    <mergeCell ref="D96:D97"/>
    <mergeCell ref="B98:B101"/>
    <mergeCell ref="C98:C101"/>
    <mergeCell ref="D98:D99"/>
    <mergeCell ref="D100:D101"/>
    <mergeCell ref="A102:H102"/>
    <mergeCell ref="A105:E105"/>
    <mergeCell ref="A106:A114"/>
    <mergeCell ref="B106:B109"/>
    <mergeCell ref="C106:C109"/>
    <mergeCell ref="D106:D107"/>
    <mergeCell ref="D108:D109"/>
    <mergeCell ref="B111:B114"/>
    <mergeCell ref="C111:C114"/>
    <mergeCell ref="D111:D112"/>
    <mergeCell ref="D113:D114"/>
    <mergeCell ref="A115:H115"/>
    <mergeCell ref="A119:E120"/>
    <mergeCell ref="F119:G119"/>
    <mergeCell ref="H119:I119"/>
    <mergeCell ref="A121:A129"/>
    <mergeCell ref="B121:B124"/>
    <mergeCell ref="C121:C124"/>
    <mergeCell ref="D121:D122"/>
    <mergeCell ref="D123:D124"/>
    <mergeCell ref="B126:B129"/>
    <mergeCell ref="C126:C129"/>
    <mergeCell ref="D126:D127"/>
    <mergeCell ref="D128:D129"/>
    <mergeCell ref="A130:I130"/>
  </mergeCells>
  <printOptions headings="0" gridLines="0"/>
  <pageMargins left="0.70866141732283472" right="0.70866141732283472" top="0.74803149606299213" bottom="0.74803149606299213" header="0.31496062992125984" footer="0.31496062992125984"/>
  <pageSetup paperSize="9" scale="62" fitToWidth="1" fitToHeight="0" pageOrder="downThenOver" orientation="landscape" usePrinterDefaults="1" blackAndWhite="0" draft="0" cellComments="none" useFirstPageNumber="0" errors="displayed" horizontalDpi="600" verticalDpi="600" copies="1"/>
  <headerFooter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">
  <sheetViews>
    <sheetView showRuler="1" topLeftCell="A40" zoomScale="100" workbookViewId="0">
      <selection activeCell="M14" activeCellId="0" sqref="M14"/>
    </sheetView>
  </sheetViews>
  <sheetFormatPr defaultColWidth="9.140625" defaultRowHeight="14.25"/>
  <cols>
    <col customWidth="1" min="1" max="1" style="1" width="11.85546875"/>
    <col customWidth="1" min="2" max="7" style="1" width="11.28515625"/>
    <col customWidth="1" min="8" max="9" style="2" width="11.28515625"/>
    <col customWidth="1" min="10" max="19" style="1" width="9.140625"/>
    <col min="20" max="16384" style="1" width="9.140625"/>
  </cols>
  <sheetData>
    <row r="1" s="4" customFormat="1" ht="12">
      <c r="A1" s="5"/>
      <c r="B1" s="6"/>
      <c r="C1" s="7"/>
      <c r="E1" s="7"/>
      <c r="F1" s="8" t="s">
        <v>0</v>
      </c>
    </row>
    <row r="2" s="4" customFormat="1" ht="12">
      <c r="A2" s="4" t="s">
        <v>64</v>
      </c>
      <c r="B2" s="6"/>
      <c r="C2" s="7"/>
      <c r="E2" s="7"/>
      <c r="F2" s="8" t="s">
        <v>2</v>
      </c>
    </row>
    <row r="3" s="4" customFormat="1" ht="12">
      <c r="A3" s="4" t="s">
        <v>3</v>
      </c>
      <c r="B3" s="6"/>
      <c r="C3" s="7"/>
      <c r="E3" s="7"/>
      <c r="F3" s="8" t="s">
        <v>65</v>
      </c>
    </row>
    <row r="4" s="10" customFormat="1" ht="12.75">
      <c r="H4" s="11"/>
      <c r="I4" s="11"/>
    </row>
    <row r="5" ht="18.75" customHeight="1">
      <c r="D5" s="13" t="s">
        <v>5</v>
      </c>
      <c r="J5" s="113"/>
    </row>
    <row r="6" ht="10.5" customHeight="1"/>
    <row r="7" ht="17.25" customHeight="1">
      <c r="A7" s="15" t="s">
        <v>6</v>
      </c>
      <c r="B7" s="15" t="s">
        <v>7</v>
      </c>
      <c r="C7" s="15" t="s">
        <v>8</v>
      </c>
      <c r="D7" s="15"/>
      <c r="E7" s="15" t="s">
        <v>9</v>
      </c>
      <c r="F7" s="15" t="s">
        <v>10</v>
      </c>
      <c r="G7" s="16"/>
      <c r="H7" s="17"/>
    </row>
    <row r="8">
      <c r="A8" s="15"/>
      <c r="B8" s="15"/>
      <c r="C8" s="15" t="s">
        <v>11</v>
      </c>
      <c r="D8" s="15" t="s">
        <v>12</v>
      </c>
      <c r="E8" s="15"/>
      <c r="F8" s="15"/>
      <c r="G8" s="16"/>
    </row>
    <row r="9" ht="28.5" customHeight="1">
      <c r="A9" s="18" t="s">
        <v>13</v>
      </c>
      <c r="B9" s="19" t="s">
        <v>14</v>
      </c>
      <c r="C9" s="20" t="s">
        <v>15</v>
      </c>
      <c r="D9" s="20" t="s">
        <v>16</v>
      </c>
      <c r="E9" s="15" t="s">
        <v>17</v>
      </c>
      <c r="F9" s="21" t="e">
        <f>ROUND(#REF!+#REF!*20%,-3)</f>
        <v>#REF!</v>
      </c>
      <c r="G9" s="22">
        <v>28550</v>
      </c>
      <c r="I9" s="23"/>
    </row>
    <row r="10" ht="28.5" customHeight="1">
      <c r="A10" s="24"/>
      <c r="B10" s="25"/>
      <c r="C10" s="26"/>
      <c r="D10" s="27"/>
      <c r="E10" s="28" t="s">
        <v>18</v>
      </c>
      <c r="F10" s="21" t="e">
        <f>ROUND(#REF!+#REF!*20%,-3)</f>
        <v>#REF!</v>
      </c>
      <c r="G10" s="22">
        <v>45395</v>
      </c>
      <c r="I10" s="23"/>
    </row>
    <row r="11" ht="28.5" customHeight="1">
      <c r="A11" s="24"/>
      <c r="B11" s="25"/>
      <c r="C11" s="26"/>
      <c r="D11" s="20" t="s">
        <v>19</v>
      </c>
      <c r="E11" s="15" t="s">
        <v>17</v>
      </c>
      <c r="F11" s="21" t="e">
        <f>ROUND(#REF!+#REF!*20%,-3)</f>
        <v>#REF!</v>
      </c>
      <c r="G11" s="22">
        <v>34260</v>
      </c>
      <c r="I11" s="23"/>
    </row>
    <row r="12" ht="28.5" customHeight="1">
      <c r="A12" s="29"/>
      <c r="B12" s="30"/>
      <c r="C12" s="27"/>
      <c r="D12" s="27"/>
      <c r="E12" s="28" t="s">
        <v>18</v>
      </c>
      <c r="F12" s="21" t="e">
        <f>ROUND(#REF!+#REF!*20%,-3)</f>
        <v>#REF!</v>
      </c>
      <c r="G12" s="22">
        <v>51105</v>
      </c>
      <c r="I12" s="23"/>
    </row>
    <row r="13" ht="15" customHeight="1">
      <c r="A13" s="31" t="s">
        <v>20</v>
      </c>
      <c r="B13" s="32"/>
      <c r="C13" s="32"/>
      <c r="D13" s="32"/>
      <c r="E13" s="32"/>
      <c r="F13" s="32"/>
      <c r="G13" s="33"/>
      <c r="I13" s="23"/>
    </row>
    <row r="14" ht="15" customHeight="1">
      <c r="A14" s="34"/>
      <c r="B14" s="35"/>
      <c r="C14" s="35"/>
      <c r="D14" s="35"/>
      <c r="E14" s="35"/>
      <c r="F14" s="36" t="s">
        <v>21</v>
      </c>
      <c r="G14" s="37"/>
      <c r="H14" s="38"/>
      <c r="I14" s="38"/>
    </row>
    <row r="15" ht="28.5" customHeight="1">
      <c r="A15" s="36" t="s">
        <v>22</v>
      </c>
      <c r="B15" s="39" t="s">
        <v>23</v>
      </c>
      <c r="C15" s="15" t="s">
        <v>15</v>
      </c>
      <c r="D15" s="15" t="s">
        <v>16</v>
      </c>
      <c r="E15" s="15" t="s">
        <v>17</v>
      </c>
      <c r="F15" s="21" t="e">
        <f>ROUND(#REF!+#REF!*20%,-3)</f>
        <v>#REF!</v>
      </c>
      <c r="G15" s="22">
        <v>23460</v>
      </c>
      <c r="I15" s="23"/>
    </row>
    <row r="16" ht="28.5" customHeight="1">
      <c r="A16" s="36"/>
      <c r="B16" s="39"/>
      <c r="C16" s="15"/>
      <c r="D16" s="15"/>
      <c r="E16" s="28" t="s">
        <v>18</v>
      </c>
      <c r="F16" s="21" t="e">
        <f>ROUND(#REF!+#REF!*20%,-3)</f>
        <v>#REF!</v>
      </c>
      <c r="G16" s="22">
        <v>31840</v>
      </c>
      <c r="I16" s="23"/>
    </row>
    <row r="17" ht="28.5" customHeight="1">
      <c r="A17" s="36"/>
      <c r="B17" s="39"/>
      <c r="C17" s="15"/>
      <c r="D17" s="15" t="s">
        <v>19</v>
      </c>
      <c r="E17" s="15" t="s">
        <v>17</v>
      </c>
      <c r="F17" s="21" t="e">
        <f>ROUND(#REF!+#REF!*20%,-3)</f>
        <v>#REF!</v>
      </c>
      <c r="G17" s="22">
        <v>28150</v>
      </c>
      <c r="I17" s="23"/>
    </row>
    <row r="18" ht="28.5" customHeight="1">
      <c r="A18" s="36"/>
      <c r="B18" s="39"/>
      <c r="C18" s="15"/>
      <c r="D18" s="15"/>
      <c r="E18" s="28" t="s">
        <v>18</v>
      </c>
      <c r="F18" s="21" t="e">
        <f>ROUND(#REF!+#REF!*20%,-3)</f>
        <v>#REF!</v>
      </c>
      <c r="G18" s="22">
        <v>36530</v>
      </c>
      <c r="I18" s="23"/>
    </row>
    <row r="19" ht="15" customHeight="1">
      <c r="A19" s="40" t="s">
        <v>24</v>
      </c>
      <c r="B19" s="40"/>
      <c r="C19" s="40"/>
      <c r="D19" s="40"/>
      <c r="E19" s="41"/>
      <c r="F19" s="40"/>
      <c r="G19" s="33"/>
    </row>
    <row r="20" ht="15" customHeight="1">
      <c r="A20" s="34"/>
      <c r="B20" s="35"/>
      <c r="C20" s="35"/>
      <c r="D20" s="35"/>
      <c r="E20" s="35"/>
      <c r="F20" s="36" t="s">
        <v>25</v>
      </c>
      <c r="G20" s="37"/>
      <c r="H20" s="38"/>
      <c r="I20" s="38"/>
    </row>
    <row r="21" ht="28.5" customHeight="1">
      <c r="A21" s="42" t="s">
        <v>26</v>
      </c>
      <c r="B21" s="39" t="s">
        <v>23</v>
      </c>
      <c r="C21" s="15" t="s">
        <v>15</v>
      </c>
      <c r="D21" s="15" t="s">
        <v>16</v>
      </c>
      <c r="E21" s="15" t="s">
        <v>17</v>
      </c>
      <c r="F21" s="21" t="e">
        <f>ROUND(#REF!+#REF!*20%,-3)</f>
        <v>#REF!</v>
      </c>
      <c r="G21" s="22">
        <v>25630</v>
      </c>
      <c r="I21" s="23"/>
    </row>
    <row r="22" ht="28.5" customHeight="1">
      <c r="A22" s="42"/>
      <c r="B22" s="39"/>
      <c r="C22" s="15"/>
      <c r="D22" s="15"/>
      <c r="E22" s="28" t="s">
        <v>18</v>
      </c>
      <c r="F22" s="21" t="e">
        <f>ROUND(#REF!+#REF!*20%,-3)</f>
        <v>#REF!</v>
      </c>
      <c r="G22" s="22">
        <v>36015</v>
      </c>
      <c r="H22" s="23"/>
      <c r="K22" s="43"/>
    </row>
    <row r="23" ht="28.5" customHeight="1">
      <c r="A23" s="42"/>
      <c r="B23" s="39"/>
      <c r="C23" s="15"/>
      <c r="D23" s="15" t="s">
        <v>19</v>
      </c>
      <c r="E23" s="15" t="s">
        <v>17</v>
      </c>
      <c r="F23" s="21" t="e">
        <f>ROUND(#REF!+#REF!*20%,-3)</f>
        <v>#REF!</v>
      </c>
      <c r="G23" s="22">
        <v>30760</v>
      </c>
      <c r="I23" s="44"/>
    </row>
    <row r="24" ht="28.5" customHeight="1">
      <c r="A24" s="42"/>
      <c r="B24" s="39"/>
      <c r="C24" s="15"/>
      <c r="D24" s="15"/>
      <c r="E24" s="28" t="s">
        <v>18</v>
      </c>
      <c r="F24" s="21" t="e">
        <f>ROUND(#REF!+#REF!*20%,-3)</f>
        <v>#REF!</v>
      </c>
      <c r="G24" s="22">
        <v>41145</v>
      </c>
      <c r="I24" s="23"/>
      <c r="K24" s="43"/>
    </row>
    <row r="25" ht="15" customHeight="1">
      <c r="A25" s="40" t="s">
        <v>27</v>
      </c>
      <c r="B25" s="40"/>
      <c r="C25" s="40"/>
      <c r="D25" s="40"/>
      <c r="E25" s="41"/>
      <c r="F25" s="40"/>
      <c r="G25" s="33"/>
    </row>
    <row r="26" ht="15" customHeight="1">
      <c r="A26" s="34"/>
      <c r="B26" s="35"/>
      <c r="C26" s="35"/>
      <c r="D26" s="35"/>
      <c r="E26" s="35"/>
      <c r="F26" s="36" t="s">
        <v>28</v>
      </c>
      <c r="G26" s="37"/>
      <c r="H26" s="38"/>
      <c r="I26" s="38"/>
    </row>
    <row r="27" ht="28.5" customHeight="1">
      <c r="A27" s="42" t="s">
        <v>29</v>
      </c>
      <c r="B27" s="15" t="s">
        <v>30</v>
      </c>
      <c r="C27" s="15" t="s">
        <v>15</v>
      </c>
      <c r="D27" s="15" t="s">
        <v>16</v>
      </c>
      <c r="E27" s="15" t="s">
        <v>17</v>
      </c>
      <c r="F27" s="21" t="e">
        <f>ROUND(#REF!+#REF!*20%,-3)</f>
        <v>#REF!</v>
      </c>
      <c r="G27" s="22">
        <v>25500</v>
      </c>
      <c r="I27" s="23"/>
    </row>
    <row r="28" ht="28.5" customHeight="1">
      <c r="A28" s="42"/>
      <c r="B28" s="15"/>
      <c r="C28" s="15"/>
      <c r="D28" s="15"/>
      <c r="E28" s="28" t="s">
        <v>18</v>
      </c>
      <c r="F28" s="21" t="e">
        <f>ROUND(#REF!+#REF!*20%,-3)</f>
        <v>#REF!</v>
      </c>
      <c r="G28" s="22">
        <v>33880</v>
      </c>
      <c r="H28" s="23"/>
      <c r="K28" s="43"/>
    </row>
    <row r="29" ht="28.5" customHeight="1">
      <c r="A29" s="42"/>
      <c r="B29" s="15"/>
      <c r="C29" s="15"/>
      <c r="D29" s="15" t="s">
        <v>19</v>
      </c>
      <c r="E29" s="15" t="s">
        <v>17</v>
      </c>
      <c r="F29" s="21" t="e">
        <f>ROUND(#REF!+#REF!*20%,-3)</f>
        <v>#REF!</v>
      </c>
      <c r="G29" s="22">
        <v>30600</v>
      </c>
      <c r="I29" s="44"/>
    </row>
    <row r="30" ht="28.5" customHeight="1">
      <c r="A30" s="42"/>
      <c r="B30" s="15"/>
      <c r="C30" s="15"/>
      <c r="D30" s="15"/>
      <c r="E30" s="28" t="s">
        <v>18</v>
      </c>
      <c r="F30" s="21" t="e">
        <f>ROUND(#REF!+#REF!*20%,-3)</f>
        <v>#REF!</v>
      </c>
      <c r="G30" s="22">
        <v>38980</v>
      </c>
      <c r="I30" s="23"/>
      <c r="K30" s="43"/>
    </row>
    <row r="31" ht="28.5" customHeight="1">
      <c r="A31" s="45"/>
      <c r="B31" s="16"/>
      <c r="C31" s="16"/>
      <c r="D31" s="16"/>
      <c r="E31" s="46"/>
      <c r="F31" s="16"/>
      <c r="G31" s="22"/>
      <c r="I31" s="23"/>
      <c r="K31" s="43"/>
    </row>
    <row r="32" ht="28.5" customHeight="1">
      <c r="A32" s="45"/>
      <c r="B32" s="16"/>
      <c r="C32" s="16"/>
      <c r="D32" s="16"/>
      <c r="E32" s="46"/>
      <c r="F32" s="16"/>
      <c r="G32" s="22"/>
      <c r="I32" s="23"/>
      <c r="K32" s="43"/>
    </row>
    <row r="33" ht="28.5" customHeight="1">
      <c r="A33" s="45"/>
      <c r="B33" s="16"/>
      <c r="C33" s="16"/>
      <c r="D33" s="16"/>
      <c r="E33" s="46"/>
      <c r="F33" s="16"/>
      <c r="G33" s="22"/>
      <c r="I33" s="23"/>
      <c r="K33" s="43"/>
    </row>
    <row r="34" ht="28.5" customHeight="1">
      <c r="A34" s="45"/>
      <c r="B34" s="16"/>
      <c r="C34" s="16"/>
      <c r="D34" s="16"/>
      <c r="E34" s="46"/>
      <c r="F34" s="16"/>
      <c r="G34" s="22"/>
      <c r="I34" s="23"/>
      <c r="K34" s="43"/>
    </row>
    <row r="35" ht="28.5" customHeight="1">
      <c r="A35" s="45"/>
      <c r="B35" s="16"/>
      <c r="C35" s="16"/>
      <c r="D35" s="16"/>
      <c r="E35" s="46"/>
      <c r="F35" s="16"/>
      <c r="G35" s="22"/>
      <c r="I35" s="23"/>
      <c r="K35" s="43"/>
    </row>
    <row r="36" ht="15" customHeight="1">
      <c r="A36" s="32"/>
      <c r="B36" s="32"/>
      <c r="C36" s="32"/>
      <c r="D36" s="32"/>
      <c r="E36" s="32"/>
      <c r="F36" s="32"/>
      <c r="G36" s="33"/>
    </row>
    <row r="37" ht="15" customHeight="1">
      <c r="A37" s="47"/>
      <c r="B37" s="48"/>
      <c r="C37" s="48"/>
      <c r="D37" s="48"/>
      <c r="E37" s="48"/>
      <c r="F37" s="29" t="s">
        <v>31</v>
      </c>
      <c r="G37" s="37"/>
      <c r="H37" s="38"/>
      <c r="I37" s="38"/>
    </row>
    <row r="38" ht="28.5" customHeight="1">
      <c r="A38" s="18" t="s">
        <v>32</v>
      </c>
      <c r="B38" s="49" t="s">
        <v>33</v>
      </c>
      <c r="C38" s="20" t="s">
        <v>15</v>
      </c>
      <c r="D38" s="20" t="s">
        <v>16</v>
      </c>
      <c r="E38" s="15" t="s">
        <v>17</v>
      </c>
      <c r="F38" s="21" t="e">
        <f>ROUND(#REF!+#REF!*20%,-3)</f>
        <v>#REF!</v>
      </c>
      <c r="G38" s="22">
        <v>29230</v>
      </c>
      <c r="I38" s="23"/>
    </row>
    <row r="39" ht="28.5" customHeight="1">
      <c r="A39" s="50"/>
      <c r="B39" s="51"/>
      <c r="C39" s="26"/>
      <c r="D39" s="27"/>
      <c r="E39" s="28" t="s">
        <v>18</v>
      </c>
      <c r="F39" s="21" t="e">
        <f>ROUND(#REF!+#REF!*20%,-3)</f>
        <v>#REF!</v>
      </c>
      <c r="G39" s="22">
        <v>38770</v>
      </c>
      <c r="I39" s="23"/>
    </row>
    <row r="40" ht="28.5" customHeight="1">
      <c r="A40" s="50"/>
      <c r="B40" s="51"/>
      <c r="C40" s="26"/>
      <c r="D40" s="20" t="s">
        <v>19</v>
      </c>
      <c r="E40" s="15" t="s">
        <v>17</v>
      </c>
      <c r="F40" s="21" t="e">
        <f>ROUND(#REF!+#REF!*20%,-3)</f>
        <v>#REF!</v>
      </c>
      <c r="G40" s="22">
        <v>35080</v>
      </c>
      <c r="I40" s="23"/>
    </row>
    <row r="41" ht="28.5" customHeight="1">
      <c r="A41" s="50"/>
      <c r="B41" s="52"/>
      <c r="C41" s="27"/>
      <c r="D41" s="27"/>
      <c r="E41" s="28" t="s">
        <v>18</v>
      </c>
      <c r="F41" s="21" t="e">
        <f>ROUND(#REF!+#REF!*20%,-3)</f>
        <v>#REF!</v>
      </c>
      <c r="G41" s="22">
        <v>44620</v>
      </c>
      <c r="I41" s="23"/>
    </row>
    <row r="42" ht="28.5" customHeight="1">
      <c r="A42" s="50"/>
      <c r="B42" s="49" t="s">
        <v>34</v>
      </c>
      <c r="C42" s="20" t="s">
        <v>15</v>
      </c>
      <c r="D42" s="20" t="s">
        <v>16</v>
      </c>
      <c r="E42" s="15" t="s">
        <v>17</v>
      </c>
      <c r="F42" s="21" t="e">
        <f>ROUND(#REF!+#REF!*20%,-3)</f>
        <v>#REF!</v>
      </c>
      <c r="G42" s="22">
        <v>31480</v>
      </c>
      <c r="I42" s="23"/>
    </row>
    <row r="43" ht="28.5" customHeight="1">
      <c r="A43" s="50"/>
      <c r="B43" s="51"/>
      <c r="C43" s="26"/>
      <c r="D43" s="27"/>
      <c r="E43" s="28" t="s">
        <v>18</v>
      </c>
      <c r="F43" s="21" t="e">
        <f>ROUND(#REF!+#REF!*20%,-3)</f>
        <v>#REF!</v>
      </c>
      <c r="G43" s="22">
        <v>41020</v>
      </c>
      <c r="I43" s="23"/>
    </row>
    <row r="44" ht="28.5" customHeight="1">
      <c r="A44" s="50"/>
      <c r="B44" s="51"/>
      <c r="C44" s="26"/>
      <c r="D44" s="20" t="s">
        <v>19</v>
      </c>
      <c r="E44" s="15" t="s">
        <v>17</v>
      </c>
      <c r="F44" s="21" t="e">
        <f>ROUND(#REF!+#REF!*20%,-3)</f>
        <v>#REF!</v>
      </c>
      <c r="G44" s="22">
        <v>37780</v>
      </c>
      <c r="I44" s="23"/>
    </row>
    <row r="45" ht="28.5" customHeight="1">
      <c r="A45" s="53"/>
      <c r="B45" s="52"/>
      <c r="C45" s="27"/>
      <c r="D45" s="27"/>
      <c r="E45" s="28" t="s">
        <v>18</v>
      </c>
      <c r="F45" s="21" t="e">
        <f>ROUND(#REF!+#REF!*20%,-3)</f>
        <v>#REF!</v>
      </c>
      <c r="G45" s="22">
        <v>47320</v>
      </c>
      <c r="I45" s="23"/>
    </row>
    <row r="46" ht="15" customHeight="1">
      <c r="A46" s="41" t="s">
        <v>35</v>
      </c>
      <c r="B46" s="54"/>
      <c r="C46" s="54"/>
      <c r="D46" s="54"/>
      <c r="E46" s="54"/>
      <c r="F46" s="40"/>
      <c r="G46" s="33"/>
    </row>
    <row r="47" ht="15" customHeight="1">
      <c r="A47" s="34"/>
      <c r="B47" s="35"/>
      <c r="C47" s="35"/>
      <c r="D47" s="35"/>
      <c r="E47" s="55" t="s">
        <v>36</v>
      </c>
      <c r="F47" s="56"/>
      <c r="G47" s="37"/>
      <c r="H47" s="38"/>
      <c r="I47" s="38"/>
    </row>
    <row r="48" ht="28.5" customHeight="1">
      <c r="A48" s="36" t="s">
        <v>37</v>
      </c>
      <c r="B48" s="39" t="s">
        <v>38</v>
      </c>
      <c r="C48" s="15" t="s">
        <v>15</v>
      </c>
      <c r="D48" s="15" t="s">
        <v>16</v>
      </c>
      <c r="E48" s="15" t="s">
        <v>17</v>
      </c>
      <c r="F48" s="21" t="e">
        <f>ROUND(#REF!+#REF!*20%,-3)</f>
        <v>#REF!</v>
      </c>
      <c r="G48" s="22">
        <v>9630</v>
      </c>
      <c r="I48" s="23"/>
    </row>
    <row r="49" ht="28.5" customHeight="1">
      <c r="A49" s="36"/>
      <c r="B49" s="39"/>
      <c r="C49" s="15"/>
      <c r="D49" s="15"/>
      <c r="E49" s="28" t="s">
        <v>18</v>
      </c>
      <c r="F49" s="21" t="e">
        <f>ROUND(#REF!+#REF!*20%,-3)</f>
        <v>#REF!</v>
      </c>
      <c r="G49" s="114">
        <v>23880</v>
      </c>
      <c r="H49" s="23"/>
      <c r="I49" s="23"/>
    </row>
    <row r="50" ht="28.5" customHeight="1">
      <c r="A50" s="36"/>
      <c r="B50" s="39"/>
      <c r="C50" s="15"/>
      <c r="D50" s="15" t="s">
        <v>19</v>
      </c>
      <c r="E50" s="15" t="s">
        <v>17</v>
      </c>
      <c r="F50" s="21" t="e">
        <f>ROUND(#REF!+#REF!*20%,-3)</f>
        <v>#REF!</v>
      </c>
      <c r="G50" s="22">
        <v>11560</v>
      </c>
      <c r="I50" s="23"/>
    </row>
    <row r="51" ht="28.5" customHeight="1">
      <c r="A51" s="36"/>
      <c r="B51" s="39"/>
      <c r="C51" s="15"/>
      <c r="D51" s="15"/>
      <c r="E51" s="28" t="s">
        <v>18</v>
      </c>
      <c r="F51" s="21" t="e">
        <f>ROUND(#REF!+#REF!*20%,-3)</f>
        <v>#REF!</v>
      </c>
      <c r="G51" s="22">
        <v>25810</v>
      </c>
      <c r="I51" s="23"/>
    </row>
    <row r="52" ht="28.5" customHeight="1">
      <c r="A52" s="59" t="s">
        <v>39</v>
      </c>
      <c r="B52" s="60"/>
      <c r="C52" s="60"/>
      <c r="D52" s="60"/>
      <c r="E52" s="60"/>
      <c r="F52" s="61"/>
      <c r="G52" s="33"/>
    </row>
    <row r="53" ht="141" hidden="1" customHeight="1"/>
    <row r="54" ht="15" customHeight="1">
      <c r="A54" s="36"/>
      <c r="B54" s="36"/>
      <c r="C54" s="36"/>
      <c r="D54" s="36"/>
      <c r="E54" s="62"/>
      <c r="F54" s="36" t="s">
        <v>28</v>
      </c>
      <c r="G54" s="37"/>
      <c r="H54" s="38"/>
      <c r="I54" s="38"/>
    </row>
    <row r="55" ht="28.5" customHeight="1">
      <c r="A55" s="42" t="s">
        <v>40</v>
      </c>
      <c r="B55" s="39" t="s">
        <v>30</v>
      </c>
      <c r="C55" s="15" t="s">
        <v>15</v>
      </c>
      <c r="D55" s="15" t="s">
        <v>16</v>
      </c>
      <c r="E55" s="15" t="s">
        <v>17</v>
      </c>
      <c r="F55" s="21" t="e">
        <f>ROUND(#REF!+#REF!*20%,-3)</f>
        <v>#REF!</v>
      </c>
      <c r="G55" s="22">
        <v>13700</v>
      </c>
      <c r="I55" s="23"/>
    </row>
    <row r="56" ht="28.5" customHeight="1">
      <c r="A56" s="42"/>
      <c r="B56" s="39"/>
      <c r="C56" s="15"/>
      <c r="D56" s="15"/>
      <c r="E56" s="28" t="s">
        <v>18</v>
      </c>
      <c r="F56" s="21" t="e">
        <f>ROUND(#REF!+#REF!*20%,-3)</f>
        <v>#REF!</v>
      </c>
      <c r="G56" s="22">
        <v>23540</v>
      </c>
      <c r="H56" s="23"/>
      <c r="K56" s="43"/>
    </row>
    <row r="57" ht="28.5" customHeight="1">
      <c r="A57" s="42"/>
      <c r="B57" s="39"/>
      <c r="C57" s="15"/>
      <c r="D57" s="15" t="s">
        <v>19</v>
      </c>
      <c r="E57" s="15" t="s">
        <v>17</v>
      </c>
      <c r="F57" s="21" t="e">
        <f>ROUND(#REF!+#REF!*20%,-3)</f>
        <v>#REF!</v>
      </c>
      <c r="G57" s="22">
        <v>16440</v>
      </c>
      <c r="H57" s="23"/>
      <c r="I57" s="44"/>
    </row>
    <row r="58" ht="28.5" customHeight="1">
      <c r="A58" s="42"/>
      <c r="B58" s="39"/>
      <c r="C58" s="15"/>
      <c r="D58" s="15"/>
      <c r="E58" s="28" t="s">
        <v>18</v>
      </c>
      <c r="F58" s="21" t="e">
        <f>ROUND(#REF!+#REF!*20%,-3)</f>
        <v>#REF!</v>
      </c>
      <c r="G58" s="22">
        <v>26280</v>
      </c>
      <c r="I58" s="23"/>
      <c r="K58" s="43"/>
    </row>
    <row r="59" ht="30.75" customHeight="1">
      <c r="A59" s="59" t="s">
        <v>41</v>
      </c>
      <c r="B59" s="60"/>
      <c r="C59" s="60"/>
      <c r="D59" s="60"/>
      <c r="E59" s="60"/>
      <c r="F59" s="61"/>
      <c r="G59" s="33"/>
    </row>
    <row r="60" ht="15" customHeight="1">
      <c r="A60" s="15"/>
      <c r="B60" s="15"/>
      <c r="C60" s="15"/>
      <c r="D60" s="15"/>
      <c r="E60" s="15"/>
      <c r="F60" s="36" t="s">
        <v>28</v>
      </c>
      <c r="G60" s="36" t="s">
        <v>42</v>
      </c>
      <c r="H60" s="63"/>
      <c r="I60" s="64"/>
    </row>
    <row r="61" ht="27.75" customHeight="1">
      <c r="A61" s="42" t="s">
        <v>43</v>
      </c>
      <c r="B61" s="15" t="s">
        <v>30</v>
      </c>
      <c r="C61" s="15" t="s">
        <v>15</v>
      </c>
      <c r="D61" s="15" t="s">
        <v>16</v>
      </c>
      <c r="E61" s="15" t="s">
        <v>17</v>
      </c>
      <c r="F61" s="21" t="e">
        <f>ROUND(#REF!+#REF!*20%,-3)</f>
        <v>#REF!</v>
      </c>
      <c r="G61" s="21" t="e">
        <f>ROUND(#REF!+#REF!*20%,-3)</f>
        <v>#REF!</v>
      </c>
      <c r="H61" s="22">
        <v>13700</v>
      </c>
      <c r="I61" s="22">
        <v>17330</v>
      </c>
    </row>
    <row r="62" ht="27.75" customHeight="1">
      <c r="A62" s="42"/>
      <c r="B62" s="15"/>
      <c r="C62" s="15"/>
      <c r="D62" s="15"/>
      <c r="E62" s="28" t="s">
        <v>18</v>
      </c>
      <c r="F62" s="21" t="e">
        <f>ROUND(#REF!+#REF!*20%,-3)</f>
        <v>#REF!</v>
      </c>
      <c r="G62" s="21" t="e">
        <f>ROUND(#REF!+#REF!*20%,-3)</f>
        <v>#REF!</v>
      </c>
      <c r="H62" s="22">
        <v>22080</v>
      </c>
      <c r="I62" s="22">
        <v>25710</v>
      </c>
    </row>
    <row r="63" ht="27.75" customHeight="1">
      <c r="A63" s="42"/>
      <c r="B63" s="15"/>
      <c r="C63" s="15"/>
      <c r="D63" s="15" t="s">
        <v>19</v>
      </c>
      <c r="E63" s="15" t="s">
        <v>17</v>
      </c>
      <c r="F63" s="21" t="e">
        <f>ROUND(#REF!+#REF!*20%,-3)</f>
        <v>#REF!</v>
      </c>
      <c r="G63" s="21" t="e">
        <f>ROUND(#REF!+#REF!*20%,-3)</f>
        <v>#REF!</v>
      </c>
      <c r="H63" s="22">
        <v>16440</v>
      </c>
      <c r="I63" s="22">
        <v>20800</v>
      </c>
    </row>
    <row r="64" ht="27.75" customHeight="1">
      <c r="A64" s="42"/>
      <c r="B64" s="15"/>
      <c r="C64" s="15"/>
      <c r="D64" s="15"/>
      <c r="E64" s="28" t="s">
        <v>18</v>
      </c>
      <c r="F64" s="21" t="e">
        <f>ROUND(#REF!+#REF!*20%,-3)</f>
        <v>#REF!</v>
      </c>
      <c r="G64" s="21" t="e">
        <f>ROUND(#REF!+#REF!*20%,-3)</f>
        <v>#REF!</v>
      </c>
      <c r="H64" s="22">
        <v>24820</v>
      </c>
      <c r="I64" s="22">
        <v>29180</v>
      </c>
    </row>
    <row r="65" ht="15" customHeight="1">
      <c r="A65" s="40" t="s">
        <v>44</v>
      </c>
      <c r="B65" s="40"/>
      <c r="C65" s="40"/>
      <c r="D65" s="40"/>
      <c r="E65" s="41"/>
      <c r="F65" s="40"/>
      <c r="G65" s="40"/>
      <c r="H65" s="65"/>
      <c r="I65" s="65"/>
    </row>
    <row r="66" ht="15" customHeight="1">
      <c r="A66" s="33"/>
      <c r="B66" s="33"/>
      <c r="C66" s="33"/>
      <c r="D66" s="33"/>
      <c r="E66" s="33"/>
      <c r="F66" s="33"/>
      <c r="G66" s="33"/>
      <c r="H66" s="65"/>
      <c r="I66" s="65"/>
    </row>
    <row r="67" ht="15" customHeight="1">
      <c r="A67" s="33"/>
      <c r="B67" s="33"/>
      <c r="C67" s="33"/>
      <c r="D67" s="33"/>
      <c r="E67" s="33"/>
      <c r="F67" s="33"/>
      <c r="G67" s="33"/>
      <c r="H67" s="65"/>
      <c r="I67" s="65"/>
    </row>
    <row r="68" ht="15" customHeight="1">
      <c r="A68" s="33"/>
      <c r="B68" s="33"/>
      <c r="C68" s="33"/>
      <c r="D68" s="33"/>
      <c r="E68" s="33"/>
      <c r="F68" s="33"/>
      <c r="G68" s="33"/>
      <c r="H68" s="65"/>
      <c r="I68" s="65"/>
    </row>
    <row r="69" ht="15" customHeight="1">
      <c r="A69" s="33"/>
      <c r="B69" s="33"/>
      <c r="C69" s="33"/>
      <c r="D69" s="33"/>
      <c r="E69" s="33"/>
      <c r="F69" s="33"/>
      <c r="G69" s="33"/>
      <c r="H69" s="65"/>
      <c r="I69" s="65"/>
    </row>
    <row r="70" ht="15" customHeight="1">
      <c r="A70" s="33"/>
      <c r="B70" s="33"/>
      <c r="C70" s="33"/>
      <c r="D70" s="33"/>
      <c r="E70" s="33"/>
      <c r="F70" s="33"/>
      <c r="G70" s="33"/>
      <c r="H70" s="65"/>
      <c r="I70" s="65"/>
    </row>
    <row r="71" ht="15" customHeight="1">
      <c r="A71" s="33"/>
      <c r="B71" s="33"/>
      <c r="C71" s="33"/>
      <c r="D71" s="33"/>
      <c r="E71" s="33"/>
      <c r="F71" s="33"/>
      <c r="G71" s="33"/>
      <c r="H71" s="65"/>
      <c r="I71" s="65"/>
    </row>
    <row r="72" ht="15" customHeight="1">
      <c r="A72" s="32"/>
      <c r="B72" s="32"/>
      <c r="C72" s="32"/>
      <c r="D72" s="32"/>
      <c r="E72" s="32"/>
      <c r="F72" s="32"/>
      <c r="G72" s="32"/>
      <c r="H72" s="65"/>
      <c r="I72" s="65"/>
    </row>
    <row r="73" ht="15" customHeight="1">
      <c r="A73" s="27"/>
      <c r="B73" s="27"/>
      <c r="C73" s="27"/>
      <c r="D73" s="27"/>
      <c r="E73" s="66"/>
      <c r="F73" s="29" t="s">
        <v>28</v>
      </c>
      <c r="G73" s="29" t="s">
        <v>42</v>
      </c>
      <c r="H73" s="67"/>
      <c r="I73" s="68"/>
    </row>
    <row r="74" ht="27.75" customHeight="1">
      <c r="A74" s="42" t="s">
        <v>45</v>
      </c>
      <c r="B74" s="15" t="s">
        <v>30</v>
      </c>
      <c r="C74" s="15" t="s">
        <v>15</v>
      </c>
      <c r="D74" s="15" t="s">
        <v>16</v>
      </c>
      <c r="E74" s="69" t="s">
        <v>17</v>
      </c>
      <c r="F74" s="21" t="e">
        <f>ROUND(#REF!+#REF!*20%,-3)</f>
        <v>#REF!</v>
      </c>
      <c r="G74" s="21" t="e">
        <f>ROUND(#REF!+#REF!*20%,-3)</f>
        <v>#REF!</v>
      </c>
      <c r="H74" s="22">
        <v>13700</v>
      </c>
      <c r="I74" s="22">
        <v>17330</v>
      </c>
    </row>
    <row r="75" ht="27.75" customHeight="1">
      <c r="A75" s="42"/>
      <c r="B75" s="15"/>
      <c r="C75" s="15"/>
      <c r="D75" s="15"/>
      <c r="E75" s="28" t="s">
        <v>18</v>
      </c>
      <c r="F75" s="21" t="e">
        <f>ROUND(#REF!+#REF!*20%,-3)</f>
        <v>#REF!</v>
      </c>
      <c r="G75" s="21" t="e">
        <f>ROUND(#REF!+#REF!*20%,-3)</f>
        <v>#REF!</v>
      </c>
      <c r="H75" s="22">
        <v>22080</v>
      </c>
      <c r="I75" s="22">
        <v>25710</v>
      </c>
    </row>
    <row r="76" ht="27.75" customHeight="1">
      <c r="A76" s="42"/>
      <c r="B76" s="15"/>
      <c r="C76" s="15"/>
      <c r="D76" s="15" t="s">
        <v>19</v>
      </c>
      <c r="E76" s="15" t="s">
        <v>17</v>
      </c>
      <c r="F76" s="21" t="e">
        <f>ROUND(#REF!+#REF!*20%,-3)</f>
        <v>#REF!</v>
      </c>
      <c r="G76" s="21" t="e">
        <f>ROUND(#REF!+#REF!*20%,-3)</f>
        <v>#REF!</v>
      </c>
      <c r="H76" s="22">
        <v>16440</v>
      </c>
      <c r="I76" s="22">
        <v>20800</v>
      </c>
    </row>
    <row r="77" ht="27.75" customHeight="1">
      <c r="A77" s="42"/>
      <c r="B77" s="15"/>
      <c r="C77" s="15"/>
      <c r="D77" s="15"/>
      <c r="E77" s="28" t="s">
        <v>18</v>
      </c>
      <c r="F77" s="21" t="e">
        <f>ROUND(#REF!+#REF!*20%,-3)</f>
        <v>#REF!</v>
      </c>
      <c r="G77" s="21" t="e">
        <f>ROUND(#REF!+#REF!*20%,-3)</f>
        <v>#REF!</v>
      </c>
      <c r="H77" s="22">
        <v>24820</v>
      </c>
      <c r="I77" s="22">
        <v>29180</v>
      </c>
    </row>
    <row r="78" ht="15" customHeight="1">
      <c r="A78" s="40" t="s">
        <v>44</v>
      </c>
      <c r="B78" s="40"/>
      <c r="C78" s="40"/>
      <c r="D78" s="40"/>
      <c r="E78" s="40"/>
      <c r="F78" s="40"/>
      <c r="G78" s="41"/>
      <c r="H78" s="65"/>
      <c r="I78" s="65"/>
    </row>
    <row r="79" ht="15" customHeight="1">
      <c r="A79" s="33"/>
      <c r="B79" s="33"/>
      <c r="C79" s="33"/>
      <c r="D79" s="33"/>
      <c r="E79" s="33"/>
      <c r="F79" s="40"/>
      <c r="G79" s="40"/>
      <c r="H79" s="65"/>
      <c r="I79" s="65"/>
    </row>
    <row r="80" ht="15" customHeight="1">
      <c r="A80" s="15" t="s">
        <v>6</v>
      </c>
      <c r="B80" s="15" t="s">
        <v>7</v>
      </c>
      <c r="C80" s="15" t="s">
        <v>8</v>
      </c>
      <c r="D80" s="15"/>
      <c r="E80" s="69" t="s">
        <v>9</v>
      </c>
      <c r="F80" s="15" t="s">
        <v>10</v>
      </c>
      <c r="G80" s="15"/>
      <c r="H80" s="70"/>
      <c r="I80" s="71"/>
    </row>
    <row r="81" ht="36" customHeight="1">
      <c r="A81" s="15"/>
      <c r="B81" s="15"/>
      <c r="C81" s="15" t="s">
        <v>11</v>
      </c>
      <c r="D81" s="15" t="s">
        <v>12</v>
      </c>
      <c r="E81" s="69"/>
      <c r="F81" s="36" t="s">
        <v>46</v>
      </c>
      <c r="G81" s="72" t="s">
        <v>47</v>
      </c>
      <c r="H81" s="73"/>
      <c r="I81" s="70"/>
    </row>
    <row r="82" ht="25.5" customHeight="1">
      <c r="A82" s="18" t="s">
        <v>48</v>
      </c>
      <c r="B82" s="49" t="s">
        <v>49</v>
      </c>
      <c r="C82" s="20" t="s">
        <v>15</v>
      </c>
      <c r="D82" s="20" t="s">
        <v>16</v>
      </c>
      <c r="E82" s="15" t="s">
        <v>17</v>
      </c>
      <c r="F82" s="21" t="e">
        <f>ROUND(#REF!+#REF!*20%,-3)</f>
        <v>#REF!</v>
      </c>
      <c r="G82" s="21" t="e">
        <f>ROUND(#REF!+#REF!*20%,-3)</f>
        <v>#REF!</v>
      </c>
      <c r="H82" s="22">
        <v>15200</v>
      </c>
      <c r="I82" s="22">
        <v>16070</v>
      </c>
    </row>
    <row r="83" ht="29.25" customHeight="1">
      <c r="A83" s="24"/>
      <c r="B83" s="51"/>
      <c r="C83" s="26"/>
      <c r="D83" s="27"/>
      <c r="E83" s="28" t="s">
        <v>18</v>
      </c>
      <c r="F83" s="21" t="e">
        <f>ROUND(#REF!+#REF!*20%,-3)</f>
        <v>#REF!</v>
      </c>
      <c r="G83" s="21" t="e">
        <f>ROUND(#REF!+#REF!*20%,-3)</f>
        <v>#REF!</v>
      </c>
      <c r="H83" s="22">
        <v>26925</v>
      </c>
      <c r="I83" s="22">
        <v>27795</v>
      </c>
    </row>
    <row r="84" ht="25.5" customHeight="1">
      <c r="A84" s="24"/>
      <c r="B84" s="51"/>
      <c r="C84" s="26"/>
      <c r="D84" s="20" t="s">
        <v>19</v>
      </c>
      <c r="E84" s="15" t="s">
        <v>17</v>
      </c>
      <c r="F84" s="21" t="e">
        <f>ROUND(#REF!+#REF!*20%,-3)</f>
        <v>#REF!</v>
      </c>
      <c r="G84" s="21" t="e">
        <f>ROUND(#REF!+#REF!*20%,-3)</f>
        <v>#REF!</v>
      </c>
      <c r="H84" s="22">
        <v>18240</v>
      </c>
      <c r="I84" s="22">
        <v>19280</v>
      </c>
    </row>
    <row r="85" ht="29.25" customHeight="1">
      <c r="A85" s="29"/>
      <c r="B85" s="52"/>
      <c r="C85" s="27"/>
      <c r="D85" s="27"/>
      <c r="E85" s="28" t="s">
        <v>18</v>
      </c>
      <c r="F85" s="21" t="e">
        <f>ROUND(#REF!+#REF!*20%,-3)</f>
        <v>#REF!</v>
      </c>
      <c r="G85" s="21" t="e">
        <f>ROUND(#REF!+#REF!*20%,-3)</f>
        <v>#REF!</v>
      </c>
      <c r="H85" s="22">
        <v>29965</v>
      </c>
      <c r="I85" s="22">
        <v>31005</v>
      </c>
    </row>
    <row r="86" ht="15" customHeight="1">
      <c r="A86" s="74" t="s">
        <v>50</v>
      </c>
      <c r="B86" s="75"/>
      <c r="C86" s="75"/>
      <c r="D86" s="75"/>
      <c r="E86" s="75"/>
      <c r="F86" s="75"/>
      <c r="G86" s="75"/>
      <c r="H86" s="76"/>
      <c r="I86" s="76"/>
    </row>
    <row r="87" ht="24">
      <c r="A87" s="77"/>
      <c r="B87" s="78"/>
      <c r="C87" s="78"/>
      <c r="D87" s="78"/>
      <c r="E87" s="75"/>
      <c r="F87" s="29" t="s">
        <v>46</v>
      </c>
      <c r="G87" s="79" t="s">
        <v>51</v>
      </c>
      <c r="H87" s="80"/>
      <c r="I87" s="80"/>
    </row>
    <row r="88" ht="30.75" customHeight="1">
      <c r="A88" s="81" t="s">
        <v>52</v>
      </c>
      <c r="B88" s="49" t="s">
        <v>53</v>
      </c>
      <c r="C88" s="20" t="s">
        <v>15</v>
      </c>
      <c r="D88" s="20" t="s">
        <v>16</v>
      </c>
      <c r="E88" s="15" t="s">
        <v>17</v>
      </c>
      <c r="F88" s="21" t="e">
        <f>ROUND(#REF!+#REF!*20%,-3)</f>
        <v>#REF!</v>
      </c>
      <c r="G88" s="21" t="e">
        <f>ROUND(#REF!+#REF!*20%,-3)</f>
        <v>#REF!</v>
      </c>
      <c r="H88" s="22">
        <v>19220</v>
      </c>
      <c r="I88" s="22">
        <v>20180</v>
      </c>
    </row>
    <row r="89" ht="29.25" customHeight="1">
      <c r="A89" s="82"/>
      <c r="B89" s="51"/>
      <c r="C89" s="26"/>
      <c r="D89" s="27"/>
      <c r="E89" s="28" t="s">
        <v>18</v>
      </c>
      <c r="F89" s="21" t="e">
        <f>ROUND(#REF!+#REF!*20%,-3)</f>
        <v>#REF!</v>
      </c>
      <c r="G89" s="21" t="e">
        <f>ROUND(#REF!+#REF!*20%,-3)</f>
        <v>#REF!</v>
      </c>
      <c r="H89" s="22">
        <v>34950</v>
      </c>
      <c r="I89" s="22">
        <v>35910</v>
      </c>
    </row>
    <row r="90" ht="30.75" customHeight="1">
      <c r="A90" s="82"/>
      <c r="B90" s="51"/>
      <c r="C90" s="26"/>
      <c r="D90" s="20" t="s">
        <v>19</v>
      </c>
      <c r="E90" s="15" t="s">
        <v>17</v>
      </c>
      <c r="F90" s="21" t="e">
        <f>ROUND(#REF!+#REF!*20%,-3)</f>
        <v>#REF!</v>
      </c>
      <c r="G90" s="21" t="e">
        <f>ROUND(#REF!+#REF!*20%,-3)</f>
        <v>#REF!</v>
      </c>
      <c r="H90" s="22">
        <v>22560</v>
      </c>
      <c r="I90" s="22">
        <v>23720</v>
      </c>
    </row>
    <row r="91" ht="29.25" customHeight="1">
      <c r="A91" s="83"/>
      <c r="B91" s="52"/>
      <c r="C91" s="27"/>
      <c r="D91" s="27"/>
      <c r="E91" s="28" t="s">
        <v>18</v>
      </c>
      <c r="F91" s="21" t="e">
        <f>ROUND(#REF!+#REF!*20%,-3)</f>
        <v>#REF!</v>
      </c>
      <c r="G91" s="21" t="e">
        <f>ROUND(#REF!+#REF!*20%,-3)</f>
        <v>#REF!</v>
      </c>
      <c r="H91" s="22">
        <v>38290</v>
      </c>
      <c r="I91" s="22">
        <v>39450</v>
      </c>
      <c r="M91" s="84"/>
    </row>
    <row r="92" s="85" customFormat="1" ht="29.25" customHeight="1">
      <c r="A92" s="86" t="s">
        <v>54</v>
      </c>
      <c r="B92" s="87"/>
      <c r="C92" s="87"/>
      <c r="D92" s="87"/>
      <c r="E92" s="87"/>
      <c r="F92" s="87"/>
      <c r="G92" s="88"/>
      <c r="H92" s="89"/>
      <c r="I92" s="89"/>
    </row>
    <row r="93" ht="29.25" customHeight="1">
      <c r="A93" s="34"/>
      <c r="B93" s="35"/>
      <c r="C93" s="35"/>
      <c r="D93" s="35"/>
      <c r="E93" s="91"/>
      <c r="F93" s="36" t="s">
        <v>28</v>
      </c>
      <c r="G93" s="36" t="s">
        <v>25</v>
      </c>
      <c r="H93" s="36" t="s">
        <v>55</v>
      </c>
      <c r="I93" s="92"/>
    </row>
    <row r="94" ht="25.5" customHeight="1">
      <c r="A94" s="18" t="s">
        <v>56</v>
      </c>
      <c r="B94" s="20" t="s">
        <v>30</v>
      </c>
      <c r="C94" s="20" t="s">
        <v>15</v>
      </c>
      <c r="D94" s="20" t="s">
        <v>16</v>
      </c>
      <c r="E94" s="15" t="s">
        <v>17</v>
      </c>
      <c r="F94" s="21" t="e">
        <f>ROUND(#REF!+#REF!*20%,-3)</f>
        <v>#REF!</v>
      </c>
      <c r="G94" s="15" t="s">
        <v>57</v>
      </c>
      <c r="H94" s="15" t="s">
        <v>57</v>
      </c>
      <c r="I94" s="22">
        <v>16400</v>
      </c>
      <c r="J94" s="22" t="s">
        <v>57</v>
      </c>
      <c r="K94" s="22" t="s">
        <v>57</v>
      </c>
    </row>
    <row r="95" ht="25.5" customHeight="1">
      <c r="A95" s="50"/>
      <c r="B95" s="26"/>
      <c r="C95" s="26"/>
      <c r="D95" s="27"/>
      <c r="E95" s="28" t="s">
        <v>18</v>
      </c>
      <c r="F95" s="21" t="e">
        <f>ROUND(#REF!+#REF!*20%,-3)</f>
        <v>#REF!</v>
      </c>
      <c r="G95" s="15" t="s">
        <v>57</v>
      </c>
      <c r="H95" s="15" t="s">
        <v>57</v>
      </c>
      <c r="I95" s="22">
        <v>24780</v>
      </c>
      <c r="J95" s="22" t="s">
        <v>57</v>
      </c>
      <c r="K95" s="22" t="s">
        <v>57</v>
      </c>
    </row>
    <row r="96" ht="25.5" customHeight="1">
      <c r="A96" s="50"/>
      <c r="B96" s="26"/>
      <c r="C96" s="26"/>
      <c r="D96" s="20" t="s">
        <v>19</v>
      </c>
      <c r="E96" s="15" t="s">
        <v>17</v>
      </c>
      <c r="F96" s="21" t="e">
        <f>ROUND(#REF!+#REF!*20%,-3)</f>
        <v>#REF!</v>
      </c>
      <c r="G96" s="15" t="s">
        <v>57</v>
      </c>
      <c r="H96" s="15" t="s">
        <v>57</v>
      </c>
      <c r="I96" s="22">
        <v>19680</v>
      </c>
      <c r="J96" s="22" t="s">
        <v>57</v>
      </c>
      <c r="K96" s="22" t="s">
        <v>57</v>
      </c>
    </row>
    <row r="97" ht="25.5" customHeight="1">
      <c r="A97" s="50"/>
      <c r="B97" s="27"/>
      <c r="C97" s="27"/>
      <c r="D97" s="27"/>
      <c r="E97" s="28" t="s">
        <v>18</v>
      </c>
      <c r="F97" s="21" t="e">
        <f>ROUND(#REF!+#REF!*20%,-3)</f>
        <v>#REF!</v>
      </c>
      <c r="G97" s="15" t="s">
        <v>57</v>
      </c>
      <c r="H97" s="15" t="s">
        <v>57</v>
      </c>
      <c r="I97" s="22">
        <v>28060</v>
      </c>
      <c r="J97" s="22" t="s">
        <v>57</v>
      </c>
      <c r="K97" s="22" t="s">
        <v>57</v>
      </c>
    </row>
    <row r="98" ht="25.5" customHeight="1">
      <c r="A98" s="50"/>
      <c r="B98" s="20" t="s">
        <v>23</v>
      </c>
      <c r="C98" s="20" t="s">
        <v>15</v>
      </c>
      <c r="D98" s="20" t="s">
        <v>16</v>
      </c>
      <c r="E98" s="15" t="s">
        <v>17</v>
      </c>
      <c r="F98" s="21" t="e">
        <f>ROUND(#REF!+#REF!*20%,-3)</f>
        <v>#REF!</v>
      </c>
      <c r="G98" s="21" t="e">
        <f>ROUND(#REF!+#REF!*20%,-3)</f>
        <v>#REF!</v>
      </c>
      <c r="H98" s="21" t="e">
        <f>ROUND(#REF!+#REF!*20%,-3)</f>
        <v>#REF!</v>
      </c>
      <c r="I98" s="22">
        <v>17700</v>
      </c>
      <c r="J98" s="22">
        <v>19240</v>
      </c>
      <c r="K98" s="22">
        <v>19040</v>
      </c>
    </row>
    <row r="99" ht="25.5" customHeight="1">
      <c r="A99" s="50"/>
      <c r="B99" s="26"/>
      <c r="C99" s="26"/>
      <c r="D99" s="27"/>
      <c r="E99" s="28" t="s">
        <v>18</v>
      </c>
      <c r="F99" s="21" t="e">
        <f>ROUND(#REF!+#REF!*20%,-3)</f>
        <v>#REF!</v>
      </c>
      <c r="G99" s="21" t="e">
        <f>ROUND(#REF!+#REF!*20%,-3)</f>
        <v>#REF!</v>
      </c>
      <c r="H99" s="21" t="e">
        <f>ROUND(#REF!+#REF!*20%,-3)</f>
        <v>#REF!</v>
      </c>
      <c r="I99" s="22">
        <v>26670</v>
      </c>
      <c r="J99" s="22">
        <v>29625</v>
      </c>
      <c r="K99" s="22">
        <v>30765</v>
      </c>
    </row>
    <row r="100" ht="25.5" customHeight="1">
      <c r="A100" s="50"/>
      <c r="B100" s="26"/>
      <c r="C100" s="26"/>
      <c r="D100" s="20" t="s">
        <v>19</v>
      </c>
      <c r="E100" s="15" t="s">
        <v>17</v>
      </c>
      <c r="F100" s="21" t="e">
        <f>ROUND(#REF!+#REF!*20%,-3)</f>
        <v>#REF!</v>
      </c>
      <c r="G100" s="21" t="e">
        <f>ROUND(#REF!+#REF!*20%,-3)</f>
        <v>#REF!</v>
      </c>
      <c r="H100" s="21" t="e">
        <f>ROUND(#REF!+#REF!*20%,-3)</f>
        <v>#REF!</v>
      </c>
      <c r="I100" s="22">
        <v>21240</v>
      </c>
      <c r="J100" s="22">
        <v>23090</v>
      </c>
      <c r="K100" s="22">
        <v>22850</v>
      </c>
    </row>
    <row r="101" ht="25.5" customHeight="1">
      <c r="A101" s="53"/>
      <c r="B101" s="27"/>
      <c r="C101" s="27"/>
      <c r="D101" s="27"/>
      <c r="E101" s="28" t="s">
        <v>18</v>
      </c>
      <c r="F101" s="21" t="e">
        <f>ROUND(#REF!+#REF!*20%,-3)</f>
        <v>#REF!</v>
      </c>
      <c r="G101" s="21" t="e">
        <f>ROUND(#REF!+#REF!*20%,-3)</f>
        <v>#REF!</v>
      </c>
      <c r="H101" s="21" t="e">
        <f>ROUND(#REF!+#REF!*20%,-3)</f>
        <v>#REF!</v>
      </c>
      <c r="I101" s="22">
        <v>30210</v>
      </c>
      <c r="J101" s="22">
        <v>33475</v>
      </c>
      <c r="K101" s="22">
        <v>34575</v>
      </c>
    </row>
    <row r="102" s="94" customFormat="1" ht="48" customHeight="1">
      <c r="A102" s="95" t="s">
        <v>58</v>
      </c>
      <c r="B102" s="95"/>
      <c r="C102" s="95"/>
      <c r="D102" s="95"/>
      <c r="E102" s="95"/>
      <c r="F102" s="95"/>
      <c r="G102" s="95"/>
      <c r="H102" s="95"/>
      <c r="I102" s="96"/>
    </row>
    <row r="103" s="94" customFormat="1" ht="48" customHeight="1">
      <c r="A103" s="98"/>
      <c r="B103" s="98"/>
      <c r="C103" s="98"/>
      <c r="D103" s="98"/>
      <c r="E103" s="98"/>
      <c r="F103" s="98"/>
      <c r="G103" s="98"/>
      <c r="H103" s="98"/>
      <c r="I103" s="96"/>
    </row>
    <row r="104" s="94" customFormat="1" ht="48" customHeight="1">
      <c r="A104" s="99"/>
      <c r="B104" s="99"/>
      <c r="C104" s="99"/>
      <c r="D104" s="99"/>
      <c r="E104" s="99"/>
      <c r="F104" s="99"/>
      <c r="G104" s="99"/>
      <c r="H104" s="99"/>
      <c r="I104" s="96"/>
    </row>
    <row r="105" ht="16.5" customHeight="1">
      <c r="A105" s="47"/>
      <c r="B105" s="48"/>
      <c r="C105" s="48"/>
      <c r="D105" s="48"/>
      <c r="E105" s="100"/>
      <c r="F105" s="29" t="s">
        <v>28</v>
      </c>
      <c r="G105" s="29" t="s">
        <v>42</v>
      </c>
      <c r="H105" s="29"/>
    </row>
    <row r="106" ht="25.5" customHeight="1">
      <c r="A106" s="18" t="s">
        <v>59</v>
      </c>
      <c r="B106" s="20" t="s">
        <v>30</v>
      </c>
      <c r="C106" s="20" t="s">
        <v>15</v>
      </c>
      <c r="D106" s="20" t="s">
        <v>16</v>
      </c>
      <c r="E106" s="15" t="s">
        <v>17</v>
      </c>
      <c r="F106" s="21" t="e">
        <f>ROUND(#REF!+#REF!*20%,-3)</f>
        <v>#REF!</v>
      </c>
      <c r="G106" s="21" t="e">
        <f>ROUND(#REF!+#REF!*20%,-3)</f>
        <v>#REF!</v>
      </c>
      <c r="H106" s="15" t="s">
        <v>57</v>
      </c>
      <c r="I106" s="22">
        <v>13450</v>
      </c>
      <c r="J106" s="22">
        <v>17080</v>
      </c>
      <c r="K106" s="22" t="s">
        <v>57</v>
      </c>
    </row>
    <row r="107" ht="25.5" customHeight="1">
      <c r="A107" s="24"/>
      <c r="B107" s="26"/>
      <c r="C107" s="26"/>
      <c r="D107" s="27"/>
      <c r="E107" s="28" t="s">
        <v>18</v>
      </c>
      <c r="F107" s="21" t="e">
        <f>ROUND(#REF!+#REF!*20%,-3)</f>
        <v>#REF!</v>
      </c>
      <c r="G107" s="21" t="e">
        <f>ROUND(#REF!+#REF!*20%,-3)</f>
        <v>#REF!</v>
      </c>
      <c r="H107" s="15" t="s">
        <v>57</v>
      </c>
      <c r="I107" s="22">
        <v>21830</v>
      </c>
      <c r="J107" s="22">
        <v>25460</v>
      </c>
      <c r="K107" s="22" t="s">
        <v>57</v>
      </c>
    </row>
    <row r="108" ht="25.5" customHeight="1">
      <c r="A108" s="24"/>
      <c r="B108" s="26"/>
      <c r="C108" s="26"/>
      <c r="D108" s="20" t="s">
        <v>19</v>
      </c>
      <c r="E108" s="15" t="s">
        <v>17</v>
      </c>
      <c r="F108" s="21" t="e">
        <f>ROUND(#REF!+#REF!*20%,-3)</f>
        <v>#REF!</v>
      </c>
      <c r="G108" s="21" t="e">
        <f>ROUND(#REF!+#REF!*20%,-3)</f>
        <v>#REF!</v>
      </c>
      <c r="H108" s="15" t="s">
        <v>57</v>
      </c>
      <c r="I108" s="22">
        <v>16140</v>
      </c>
      <c r="J108" s="22">
        <v>20500</v>
      </c>
      <c r="K108" s="22" t="s">
        <v>57</v>
      </c>
    </row>
    <row r="109" ht="25.5" customHeight="1">
      <c r="A109" s="24"/>
      <c r="B109" s="27"/>
      <c r="C109" s="27"/>
      <c r="D109" s="27"/>
      <c r="E109" s="28" t="s">
        <v>18</v>
      </c>
      <c r="F109" s="21" t="e">
        <f>ROUND(#REF!+#REF!*20%,-3)</f>
        <v>#REF!</v>
      </c>
      <c r="G109" s="21" t="e">
        <f>ROUND(#REF!+#REF!*20%,-3)</f>
        <v>#REF!</v>
      </c>
      <c r="H109" s="15" t="s">
        <v>57</v>
      </c>
      <c r="I109" s="22">
        <v>24520</v>
      </c>
      <c r="J109" s="22">
        <v>28880</v>
      </c>
      <c r="K109" s="22" t="s">
        <v>57</v>
      </c>
    </row>
    <row r="110" ht="29.25" customHeight="1">
      <c r="A110" s="24"/>
      <c r="B110" s="26"/>
      <c r="C110" s="26"/>
      <c r="D110" s="26"/>
      <c r="E110" s="28"/>
      <c r="F110" s="29" t="s">
        <v>28</v>
      </c>
      <c r="G110" s="36" t="s">
        <v>25</v>
      </c>
      <c r="H110" s="36" t="s">
        <v>55</v>
      </c>
      <c r="I110" s="70"/>
      <c r="J110" s="71"/>
      <c r="K110" s="71"/>
    </row>
    <row r="111" ht="25.5" customHeight="1">
      <c r="A111" s="24"/>
      <c r="B111" s="20" t="s">
        <v>23</v>
      </c>
      <c r="C111" s="20" t="s">
        <v>15</v>
      </c>
      <c r="D111" s="20" t="s">
        <v>16</v>
      </c>
      <c r="E111" s="15" t="s">
        <v>17</v>
      </c>
      <c r="F111" s="21" t="e">
        <f>ROUND(#REF!+#REF!*20%,-3)</f>
        <v>#REF!</v>
      </c>
      <c r="G111" s="21" t="e">
        <f>ROUND(#REF!+#REF!*20%,-3)</f>
        <v>#REF!</v>
      </c>
      <c r="H111" s="21" t="e">
        <f>ROUND(#REF!+#REF!*20%,-3)</f>
        <v>#REF!</v>
      </c>
      <c r="I111" s="22">
        <v>16120</v>
      </c>
      <c r="J111" s="22">
        <v>17930</v>
      </c>
      <c r="K111" s="22">
        <v>17580</v>
      </c>
    </row>
    <row r="112" ht="25.5" customHeight="1">
      <c r="A112" s="24"/>
      <c r="B112" s="26"/>
      <c r="C112" s="26"/>
      <c r="D112" s="27"/>
      <c r="E112" s="28" t="s">
        <v>18</v>
      </c>
      <c r="F112" s="21" t="e">
        <f>ROUND(#REF!+#REF!*20%,-3)</f>
        <v>#REF!</v>
      </c>
      <c r="G112" s="21" t="e">
        <f>ROUND(#REF!+#REF!*20%,-3)</f>
        <v>#REF!</v>
      </c>
      <c r="H112" s="21" t="e">
        <f>ROUND(#REF!+#REF!*20%,-3)</f>
        <v>#REF!</v>
      </c>
      <c r="I112" s="22">
        <v>25090</v>
      </c>
      <c r="J112" s="22">
        <v>28315</v>
      </c>
      <c r="K112" s="22">
        <v>29305</v>
      </c>
    </row>
    <row r="113" ht="25.5" customHeight="1">
      <c r="A113" s="24"/>
      <c r="B113" s="26"/>
      <c r="C113" s="26"/>
      <c r="D113" s="20" t="s">
        <v>19</v>
      </c>
      <c r="E113" s="15" t="s">
        <v>17</v>
      </c>
      <c r="F113" s="21" t="e">
        <f>ROUND(#REF!+#REF!*20%,-3)</f>
        <v>#REF!</v>
      </c>
      <c r="G113" s="21" t="e">
        <f>ROUND(#REF!+#REF!*20%,-3)</f>
        <v>#REF!</v>
      </c>
      <c r="H113" s="21" t="e">
        <f>ROUND(#REF!+#REF!*20%,-3)</f>
        <v>#REF!</v>
      </c>
      <c r="I113" s="22">
        <v>19340</v>
      </c>
      <c r="J113" s="22">
        <v>21520</v>
      </c>
      <c r="K113" s="22">
        <v>21100</v>
      </c>
    </row>
    <row r="114" ht="25.5" customHeight="1">
      <c r="A114" s="29"/>
      <c r="B114" s="27"/>
      <c r="C114" s="27"/>
      <c r="D114" s="27"/>
      <c r="E114" s="28" t="s">
        <v>18</v>
      </c>
      <c r="F114" s="21" t="e">
        <f>ROUND(#REF!+#REF!*20%,-3)</f>
        <v>#REF!</v>
      </c>
      <c r="G114" s="21" t="e">
        <f>ROUND(#REF!+#REF!*20%,-3)</f>
        <v>#REF!</v>
      </c>
      <c r="H114" s="21" t="e">
        <f>ROUND(#REF!+#REF!*20%,-3)</f>
        <v>#REF!</v>
      </c>
      <c r="I114" s="22">
        <v>28310</v>
      </c>
      <c r="J114" s="22">
        <v>31905</v>
      </c>
      <c r="K114" s="22">
        <v>32825</v>
      </c>
    </row>
    <row r="115" ht="15" customHeight="1">
      <c r="A115" s="102" t="s">
        <v>58</v>
      </c>
      <c r="B115" s="102"/>
      <c r="C115" s="102"/>
      <c r="D115" s="102"/>
      <c r="E115" s="102"/>
      <c r="F115" s="102"/>
      <c r="G115" s="102"/>
      <c r="H115" s="102"/>
    </row>
    <row r="116" ht="15" hidden="1" customHeight="1"/>
    <row r="117" ht="15" hidden="1" customHeight="1"/>
    <row r="118" hidden="1"/>
    <row r="119">
      <c r="A119" s="103"/>
      <c r="B119" s="16"/>
      <c r="C119" s="16"/>
      <c r="D119" s="16"/>
      <c r="E119" s="104"/>
      <c r="F119" s="105" t="s">
        <v>60</v>
      </c>
      <c r="G119" s="106"/>
      <c r="H119" s="107" t="s">
        <v>61</v>
      </c>
      <c r="I119" s="108"/>
    </row>
    <row r="120" ht="15" customHeight="1">
      <c r="A120" s="66"/>
      <c r="B120" s="109"/>
      <c r="C120" s="109"/>
      <c r="D120" s="109"/>
      <c r="E120" s="110"/>
      <c r="F120" s="36" t="s">
        <v>28</v>
      </c>
      <c r="G120" s="29" t="s">
        <v>42</v>
      </c>
      <c r="H120" s="111" t="s">
        <v>28</v>
      </c>
      <c r="I120" s="29" t="s">
        <v>42</v>
      </c>
    </row>
    <row r="121" ht="25.5" customHeight="1">
      <c r="A121" s="18" t="s">
        <v>62</v>
      </c>
      <c r="B121" s="20" t="s">
        <v>30</v>
      </c>
      <c r="C121" s="20" t="s">
        <v>15</v>
      </c>
      <c r="D121" s="20" t="s">
        <v>16</v>
      </c>
      <c r="E121" s="15" t="s">
        <v>17</v>
      </c>
      <c r="F121" s="21" t="e">
        <f>ROUND(#REF!+#REF!*20%,-3)</f>
        <v>#REF!</v>
      </c>
      <c r="G121" s="21" t="e">
        <f>ROUND(#REF!+#REF!*20%,-3)</f>
        <v>#REF!</v>
      </c>
      <c r="H121" s="21" t="e">
        <f>ROUND(#REF!+#REF!*20%,-3)</f>
        <v>#REF!</v>
      </c>
      <c r="I121" s="21" t="e">
        <f>ROUND(#REF!+#REF!*20%,-3)</f>
        <v>#REF!</v>
      </c>
      <c r="J121" s="22">
        <v>11390</v>
      </c>
      <c r="K121" s="22">
        <v>15020</v>
      </c>
      <c r="L121" s="22">
        <v>13700</v>
      </c>
      <c r="M121" s="15">
        <v>17330</v>
      </c>
    </row>
    <row r="122" ht="25.5" customHeight="1">
      <c r="A122" s="24"/>
      <c r="B122" s="26"/>
      <c r="C122" s="26"/>
      <c r="D122" s="27"/>
      <c r="E122" s="28" t="s">
        <v>18</v>
      </c>
      <c r="F122" s="21" t="e">
        <f>ROUND(#REF!+#REF!*20%,-3)</f>
        <v>#REF!</v>
      </c>
      <c r="G122" s="21" t="e">
        <f>ROUND(#REF!+#REF!*20%,-3)</f>
        <v>#REF!</v>
      </c>
      <c r="H122" s="21" t="e">
        <f>ROUND(#REF!+#REF!*20%,-3)</f>
        <v>#REF!</v>
      </c>
      <c r="I122" s="21" t="e">
        <f>ROUND(#REF!+#REF!*20%,-3)</f>
        <v>#REF!</v>
      </c>
      <c r="J122" s="22">
        <v>19770</v>
      </c>
      <c r="K122" s="22">
        <v>23400</v>
      </c>
      <c r="L122" s="22">
        <v>22080</v>
      </c>
      <c r="M122" s="58">
        <v>25710</v>
      </c>
    </row>
    <row r="123" ht="25.5" customHeight="1">
      <c r="A123" s="24"/>
      <c r="B123" s="26"/>
      <c r="C123" s="26"/>
      <c r="D123" s="20" t="s">
        <v>19</v>
      </c>
      <c r="E123" s="15" t="s">
        <v>17</v>
      </c>
      <c r="F123" s="21" t="e">
        <f>ROUND(#REF!+#REF!*20%,-3)</f>
        <v>#REF!</v>
      </c>
      <c r="G123" s="21" t="e">
        <f>ROUND(#REF!+#REF!*20%,-3)</f>
        <v>#REF!</v>
      </c>
      <c r="H123" s="21" t="e">
        <f>ROUND(#REF!+#REF!*20%,-3)</f>
        <v>#REF!</v>
      </c>
      <c r="I123" s="21" t="e">
        <f>ROUND(#REF!+#REF!*20%,-3)</f>
        <v>#REF!</v>
      </c>
      <c r="J123" s="22">
        <v>13670</v>
      </c>
      <c r="K123" s="22">
        <v>18020</v>
      </c>
      <c r="L123" s="22">
        <v>16440</v>
      </c>
      <c r="M123" s="15">
        <v>20800</v>
      </c>
    </row>
    <row r="124" ht="25.5" customHeight="1">
      <c r="A124" s="24"/>
      <c r="B124" s="27"/>
      <c r="C124" s="27"/>
      <c r="D124" s="27"/>
      <c r="E124" s="28" t="s">
        <v>18</v>
      </c>
      <c r="F124" s="21" t="e">
        <f>ROUND(#REF!+#REF!*20%,-3)</f>
        <v>#REF!</v>
      </c>
      <c r="G124" s="21" t="e">
        <f>ROUND(#REF!+#REF!*20%,-3)</f>
        <v>#REF!</v>
      </c>
      <c r="H124" s="21" t="e">
        <f>ROUND(#REF!+#REF!*20%,-3)</f>
        <v>#REF!</v>
      </c>
      <c r="I124" s="21" t="e">
        <f>ROUND(#REF!+#REF!*20%,-3)</f>
        <v>#REF!</v>
      </c>
      <c r="J124" s="22">
        <v>22050</v>
      </c>
      <c r="K124" s="22">
        <v>26400</v>
      </c>
      <c r="L124" s="22">
        <v>24820</v>
      </c>
      <c r="M124" s="58">
        <v>29180</v>
      </c>
    </row>
    <row r="125" ht="15" customHeight="1">
      <c r="A125" s="24"/>
      <c r="B125" s="26"/>
      <c r="C125" s="26"/>
      <c r="D125" s="26"/>
      <c r="E125" s="28"/>
      <c r="F125" s="36" t="s">
        <v>28</v>
      </c>
      <c r="G125" s="36" t="s">
        <v>25</v>
      </c>
      <c r="H125" s="111" t="s">
        <v>28</v>
      </c>
      <c r="I125" s="111" t="s">
        <v>25</v>
      </c>
      <c r="J125" s="71"/>
      <c r="K125" s="71"/>
      <c r="L125" s="71"/>
    </row>
    <row r="126" ht="25.5" customHeight="1">
      <c r="A126" s="24"/>
      <c r="B126" s="20" t="s">
        <v>23</v>
      </c>
      <c r="C126" s="20" t="s">
        <v>15</v>
      </c>
      <c r="D126" s="20" t="s">
        <v>16</v>
      </c>
      <c r="E126" s="15" t="s">
        <v>17</v>
      </c>
      <c r="F126" s="21" t="e">
        <f>ROUND(#REF!+#REF!*20%,-3)</f>
        <v>#REF!</v>
      </c>
      <c r="G126" s="21" t="e">
        <f>ROUND(#REF!+#REF!*20%,-3)</f>
        <v>#REF!</v>
      </c>
      <c r="H126" s="21" t="e">
        <f>ROUND(#REF!+#REF!*20%,-3)</f>
        <v>#REF!</v>
      </c>
      <c r="I126" s="21" t="e">
        <f>ROUND(#REF!+#REF!*20%,-3)</f>
        <v>#REF!</v>
      </c>
      <c r="J126" s="22">
        <v>13860</v>
      </c>
      <c r="K126" s="22">
        <v>15510</v>
      </c>
      <c r="L126" s="22">
        <v>16170</v>
      </c>
      <c r="M126" s="15">
        <v>17820</v>
      </c>
    </row>
    <row r="127" ht="25.5" customHeight="1">
      <c r="A127" s="24"/>
      <c r="B127" s="26"/>
      <c r="C127" s="26"/>
      <c r="D127" s="27"/>
      <c r="E127" s="28" t="s">
        <v>18</v>
      </c>
      <c r="F127" s="21" t="e">
        <f>ROUND(#REF!+#REF!*20%,-3)</f>
        <v>#REF!</v>
      </c>
      <c r="G127" s="21" t="e">
        <f>ROUND(#REF!+#REF!*20%,-3)</f>
        <v>#REF!</v>
      </c>
      <c r="H127" s="21" t="e">
        <f>ROUND(#REF!+#REF!*20%,-3)</f>
        <v>#REF!</v>
      </c>
      <c r="I127" s="21" t="e">
        <f>ROUND(#REF!+#REF!*20%,-3)</f>
        <v>#REF!</v>
      </c>
      <c r="J127" s="22">
        <v>22830</v>
      </c>
      <c r="K127" s="22">
        <v>25895</v>
      </c>
      <c r="L127" s="22">
        <v>25140</v>
      </c>
      <c r="M127" s="58">
        <v>28205</v>
      </c>
    </row>
    <row r="128" ht="25.5" customHeight="1">
      <c r="A128" s="24"/>
      <c r="B128" s="26"/>
      <c r="C128" s="26"/>
      <c r="D128" s="20" t="s">
        <v>19</v>
      </c>
      <c r="E128" s="15" t="s">
        <v>17</v>
      </c>
      <c r="F128" s="21" t="e">
        <f>ROUND(#REF!+#REF!*20%,-3)</f>
        <v>#REF!</v>
      </c>
      <c r="G128" s="21" t="e">
        <f>ROUND(#REF!+#REF!*20%,-3)</f>
        <v>#REF!</v>
      </c>
      <c r="H128" s="21" t="e">
        <f>ROUND(#REF!+#REF!*20%,-3)</f>
        <v>#REF!</v>
      </c>
      <c r="I128" s="21" t="e">
        <f>ROUND(#REF!+#REF!*20%,-3)</f>
        <v>#REF!</v>
      </c>
      <c r="J128" s="22">
        <v>16630</v>
      </c>
      <c r="K128" s="22">
        <v>18610</v>
      </c>
      <c r="L128" s="22">
        <v>19400</v>
      </c>
      <c r="M128" s="15">
        <v>21380</v>
      </c>
    </row>
    <row r="129" ht="25.5" customHeight="1">
      <c r="A129" s="29"/>
      <c r="B129" s="27"/>
      <c r="C129" s="27"/>
      <c r="D129" s="27"/>
      <c r="E129" s="28" t="s">
        <v>18</v>
      </c>
      <c r="F129" s="21" t="e">
        <f>ROUND(#REF!+#REF!*20%,-3)</f>
        <v>#REF!</v>
      </c>
      <c r="G129" s="21" t="e">
        <f>ROUND(#REF!+#REF!*20%,-3)</f>
        <v>#REF!</v>
      </c>
      <c r="H129" s="21" t="e">
        <f>ROUND(#REF!+#REF!*20%,-3)</f>
        <v>#REF!</v>
      </c>
      <c r="I129" s="21" t="e">
        <f>ROUND(#REF!+#REF!*20%,-3)</f>
        <v>#REF!</v>
      </c>
      <c r="J129" s="22">
        <v>25600</v>
      </c>
      <c r="K129" s="22">
        <v>28995</v>
      </c>
      <c r="L129" s="22">
        <v>28370</v>
      </c>
      <c r="M129" s="58">
        <v>31765</v>
      </c>
    </row>
    <row r="130" ht="15" customHeight="1">
      <c r="A130" s="102" t="s">
        <v>44</v>
      </c>
      <c r="B130" s="102"/>
      <c r="C130" s="102"/>
      <c r="D130" s="102"/>
      <c r="E130" s="102"/>
      <c r="F130" s="102"/>
      <c r="G130" s="102"/>
      <c r="H130" s="102"/>
      <c r="I130" s="102"/>
    </row>
    <row r="132" ht="21">
      <c r="A132" s="112" t="s">
        <v>63</v>
      </c>
    </row>
  </sheetData>
  <mergeCells count="118">
    <mergeCell ref="A7:A8"/>
    <mergeCell ref="B7:B8"/>
    <mergeCell ref="C7:D7"/>
    <mergeCell ref="E7:E8"/>
    <mergeCell ref="F7:F8"/>
    <mergeCell ref="A9:A12"/>
    <mergeCell ref="B9:B12"/>
    <mergeCell ref="C9:C12"/>
    <mergeCell ref="D9:D10"/>
    <mergeCell ref="D11:D12"/>
    <mergeCell ref="A14:E14"/>
    <mergeCell ref="A15:A18"/>
    <mergeCell ref="B15:B18"/>
    <mergeCell ref="C15:C18"/>
    <mergeCell ref="D15:D16"/>
    <mergeCell ref="D17:D18"/>
    <mergeCell ref="A20:E20"/>
    <mergeCell ref="A21:A24"/>
    <mergeCell ref="B21:B24"/>
    <mergeCell ref="C21:C24"/>
    <mergeCell ref="D21:D22"/>
    <mergeCell ref="D23:D24"/>
    <mergeCell ref="A26:E26"/>
    <mergeCell ref="A27:A30"/>
    <mergeCell ref="B27:B30"/>
    <mergeCell ref="C27:C30"/>
    <mergeCell ref="D27:D28"/>
    <mergeCell ref="D29:D30"/>
    <mergeCell ref="A37:E37"/>
    <mergeCell ref="A38:A45"/>
    <mergeCell ref="B38:B41"/>
    <mergeCell ref="C38:C41"/>
    <mergeCell ref="D38:D39"/>
    <mergeCell ref="D40:D41"/>
    <mergeCell ref="B42:B45"/>
    <mergeCell ref="C42:C45"/>
    <mergeCell ref="D42:D43"/>
    <mergeCell ref="D44:D45"/>
    <mergeCell ref="A47:D47"/>
    <mergeCell ref="E47:F47"/>
    <mergeCell ref="A48:A51"/>
    <mergeCell ref="B48:B51"/>
    <mergeCell ref="C48:C51"/>
    <mergeCell ref="D48:D49"/>
    <mergeCell ref="D50:D51"/>
    <mergeCell ref="A52:F52"/>
    <mergeCell ref="A54:D54"/>
    <mergeCell ref="A55:A58"/>
    <mergeCell ref="B55:B58"/>
    <mergeCell ref="C55:C58"/>
    <mergeCell ref="D55:D56"/>
    <mergeCell ref="D57:D58"/>
    <mergeCell ref="A59:F59"/>
    <mergeCell ref="A60:E60"/>
    <mergeCell ref="A61:A64"/>
    <mergeCell ref="B61:B64"/>
    <mergeCell ref="C61:C64"/>
    <mergeCell ref="D61:D62"/>
    <mergeCell ref="D63:D64"/>
    <mergeCell ref="A73:E73"/>
    <mergeCell ref="A74:A77"/>
    <mergeCell ref="B74:B77"/>
    <mergeCell ref="C74:C77"/>
    <mergeCell ref="D74:D75"/>
    <mergeCell ref="D76:D77"/>
    <mergeCell ref="A80:A81"/>
    <mergeCell ref="B80:B81"/>
    <mergeCell ref="C80:D80"/>
    <mergeCell ref="E80:E81"/>
    <mergeCell ref="F80:G80"/>
    <mergeCell ref="A82:A85"/>
    <mergeCell ref="B82:B85"/>
    <mergeCell ref="C82:C85"/>
    <mergeCell ref="D82:D83"/>
    <mergeCell ref="D84:D85"/>
    <mergeCell ref="A86:G86"/>
    <mergeCell ref="H87:I87"/>
    <mergeCell ref="A88:A91"/>
    <mergeCell ref="B88:B91"/>
    <mergeCell ref="C88:C91"/>
    <mergeCell ref="D88:D89"/>
    <mergeCell ref="D90:D91"/>
    <mergeCell ref="A92:G92"/>
    <mergeCell ref="A93:E93"/>
    <mergeCell ref="A94:A101"/>
    <mergeCell ref="B94:B97"/>
    <mergeCell ref="C94:C97"/>
    <mergeCell ref="D94:D95"/>
    <mergeCell ref="D96:D97"/>
    <mergeCell ref="B98:B101"/>
    <mergeCell ref="C98:C101"/>
    <mergeCell ref="D98:D99"/>
    <mergeCell ref="D100:D101"/>
    <mergeCell ref="A102:H102"/>
    <mergeCell ref="A105:E105"/>
    <mergeCell ref="A106:A114"/>
    <mergeCell ref="B106:B109"/>
    <mergeCell ref="C106:C109"/>
    <mergeCell ref="D106:D107"/>
    <mergeCell ref="D108:D109"/>
    <mergeCell ref="B111:B114"/>
    <mergeCell ref="C111:C114"/>
    <mergeCell ref="D111:D112"/>
    <mergeCell ref="D113:D114"/>
    <mergeCell ref="A115:H115"/>
    <mergeCell ref="A119:E120"/>
    <mergeCell ref="F119:G119"/>
    <mergeCell ref="H119:I119"/>
    <mergeCell ref="A121:A129"/>
    <mergeCell ref="B121:B124"/>
    <mergeCell ref="C121:C124"/>
    <mergeCell ref="D121:D122"/>
    <mergeCell ref="D123:D124"/>
    <mergeCell ref="B126:B129"/>
    <mergeCell ref="C126:C129"/>
    <mergeCell ref="D126:D127"/>
    <mergeCell ref="D128:D129"/>
    <mergeCell ref="A130:I130"/>
  </mergeCells>
  <printOptions headings="0" gridLines="0"/>
  <pageMargins left="0.70866141732283472" right="0.70866141732283472" top="0.74803149606299213" bottom="0.74803149606299213" header="0.31496062992125984" footer="0.31496062992125984"/>
  <pageSetup paperSize="9" scale="62" fitToWidth="1" fitToHeight="0" pageOrder="downThenOver" orientation="landscape" usePrinterDefaults="1" blackAndWhite="0" draft="0" cellComments="none" useFirstPageNumber="0" errors="displayed" horizontalDpi="600" verticalDpi="600" copies="1"/>
  <headerFooter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">
  <sheetViews>
    <sheetView showRuler="1" zoomScale="100" workbookViewId="0">
      <selection activeCell="F9" activeCellId="0" sqref="F9"/>
    </sheetView>
  </sheetViews>
  <sheetFormatPr defaultRowHeight="14.25"/>
  <cols>
    <col customWidth="1" min="1" max="1" width="11.7109375"/>
    <col customWidth="1" min="2" max="7" width="11.28515625"/>
    <col customWidth="1" min="8" max="15" width="9.140625"/>
    <col customWidth="1" min="16" max="16" width="24.85546875"/>
    <col customWidth="1" min="17" max="18" width="9.140625"/>
    <col customWidth="1" min="19" max="19" style="1" width="9.140625"/>
    <col min="20" max="22" style="1" width="9.140625"/>
  </cols>
  <sheetData>
    <row r="1" s="4" customFormat="1" ht="12">
      <c r="A1" s="5"/>
      <c r="B1" s="6"/>
      <c r="C1" s="7"/>
      <c r="E1" s="7"/>
      <c r="F1" s="8" t="s">
        <v>0</v>
      </c>
      <c r="G1" s="8"/>
    </row>
    <row r="2" s="4" customFormat="1" ht="12">
      <c r="A2" s="4" t="s">
        <v>64</v>
      </c>
      <c r="B2" s="6"/>
      <c r="C2" s="7"/>
      <c r="E2" s="7"/>
      <c r="F2" s="8" t="s">
        <v>2</v>
      </c>
      <c r="G2" s="8"/>
    </row>
    <row r="3" s="4" customFormat="1" ht="12">
      <c r="A3" s="4" t="s">
        <v>3</v>
      </c>
      <c r="B3" s="6"/>
      <c r="C3" s="7"/>
      <c r="E3" s="7"/>
      <c r="F3" s="8" t="s">
        <v>65</v>
      </c>
      <c r="G3" s="8"/>
    </row>
    <row r="4" s="12" customFormat="1" ht="9.75" customHeight="1">
      <c r="I4" s="113"/>
      <c r="S4" s="10"/>
      <c r="T4" s="10"/>
      <c r="U4" s="10"/>
      <c r="V4" s="10"/>
    </row>
    <row r="5" ht="23.25">
      <c r="D5" s="115" t="s">
        <v>66</v>
      </c>
      <c r="I5" s="113"/>
    </row>
    <row r="6" ht="9" customHeight="1"/>
    <row r="7" ht="15" customHeight="1">
      <c r="A7" s="15" t="s">
        <v>6</v>
      </c>
      <c r="B7" s="15" t="s">
        <v>7</v>
      </c>
      <c r="C7" s="15" t="s">
        <v>8</v>
      </c>
      <c r="D7" s="15"/>
      <c r="E7" s="15" t="s">
        <v>9</v>
      </c>
      <c r="F7" s="15" t="s">
        <v>10</v>
      </c>
      <c r="G7" s="15"/>
    </row>
    <row r="8" ht="15" customHeight="1">
      <c r="A8" s="15"/>
      <c r="B8" s="15"/>
      <c r="C8" s="15" t="s">
        <v>11</v>
      </c>
      <c r="D8" s="15" t="s">
        <v>12</v>
      </c>
      <c r="E8" s="15"/>
      <c r="F8" s="36" t="s">
        <v>28</v>
      </c>
      <c r="G8" s="36" t="s">
        <v>42</v>
      </c>
    </row>
    <row r="9" ht="27" customHeight="1">
      <c r="A9" s="81" t="s">
        <v>67</v>
      </c>
      <c r="B9" s="20" t="s">
        <v>30</v>
      </c>
      <c r="C9" s="20" t="s">
        <v>15</v>
      </c>
      <c r="D9" s="20" t="s">
        <v>16</v>
      </c>
      <c r="E9" s="15" t="s">
        <v>17</v>
      </c>
      <c r="F9" s="21">
        <f>ROUND('Нео+Классика+Престиж'!F9+'Нео+Классика+Престиж'!F9*20%,-2)</f>
        <v>44800</v>
      </c>
      <c r="G9" s="21" t="e">
        <f t="shared" ref="G9:G12" si="0">ROUND('Нео+Классика+Престиж'!#REF!+'Нео+Классика+Престиж'!#REF!*20%,-2)</f>
        <v>#NAME?</v>
      </c>
      <c r="H9" s="22">
        <v>13700</v>
      </c>
      <c r="I9" s="22">
        <v>17330</v>
      </c>
    </row>
    <row r="10" ht="27" customHeight="1">
      <c r="A10" s="82"/>
      <c r="B10" s="26"/>
      <c r="C10" s="26"/>
      <c r="D10" s="27"/>
      <c r="E10" s="28" t="s">
        <v>18</v>
      </c>
      <c r="F10" s="21">
        <f>ROUND('Нео+Классика+Престиж'!F10+'Нео+Классика+Престиж'!F10*20%,-2)</f>
        <v>68800</v>
      </c>
      <c r="G10" s="21" t="e">
        <f t="shared" si="0"/>
        <v>#NAME?</v>
      </c>
      <c r="H10" s="22">
        <v>22080</v>
      </c>
      <c r="I10" s="22">
        <v>25710</v>
      </c>
    </row>
    <row r="11" ht="27" customHeight="1">
      <c r="A11" s="82"/>
      <c r="B11" s="26"/>
      <c r="C11" s="26"/>
      <c r="D11" s="20" t="s">
        <v>19</v>
      </c>
      <c r="E11" s="15" t="s">
        <v>17</v>
      </c>
      <c r="F11" s="21">
        <f>ROUND('Нео+Классика+Престиж'!F11+'Нео+Классика+Престиж'!F11*20%,-2)</f>
        <v>53800</v>
      </c>
      <c r="G11" s="21" t="e">
        <f t="shared" si="0"/>
        <v>#NAME?</v>
      </c>
      <c r="H11" s="22">
        <v>16440</v>
      </c>
      <c r="I11" s="22">
        <v>20800</v>
      </c>
    </row>
    <row r="12" ht="27" customHeight="1">
      <c r="A12" s="83"/>
      <c r="B12" s="27"/>
      <c r="C12" s="27"/>
      <c r="D12" s="27"/>
      <c r="E12" s="28" t="s">
        <v>18</v>
      </c>
      <c r="F12" s="21">
        <f>ROUND('Нео+Классика+Престиж'!F12+'Нео+Классика+Престиж'!F12*20%,-2)</f>
        <v>77800</v>
      </c>
      <c r="G12" s="21" t="e">
        <f t="shared" si="0"/>
        <v>#NAME?</v>
      </c>
      <c r="H12" s="22">
        <v>24820</v>
      </c>
      <c r="I12" s="22">
        <v>29180</v>
      </c>
    </row>
    <row r="13" ht="15" customHeight="1">
      <c r="A13" s="74" t="s">
        <v>68</v>
      </c>
      <c r="B13" s="75"/>
      <c r="C13" s="75"/>
      <c r="D13" s="75"/>
      <c r="E13" s="75"/>
      <c r="F13" s="75"/>
      <c r="G13" s="116"/>
      <c r="H13" s="71"/>
      <c r="I13" s="71"/>
    </row>
    <row r="14" s="117" customFormat="1" ht="15" customHeight="1">
      <c r="A14" s="75"/>
      <c r="B14" s="75"/>
      <c r="C14" s="15"/>
      <c r="D14" s="15"/>
      <c r="E14" s="75"/>
      <c r="F14" s="36" t="s">
        <v>28</v>
      </c>
      <c r="G14" s="36" t="s">
        <v>42</v>
      </c>
      <c r="H14" s="71"/>
      <c r="I14" s="71"/>
    </row>
    <row r="15" s="117" customFormat="1" ht="27" customHeight="1">
      <c r="A15" s="118" t="s">
        <v>69</v>
      </c>
      <c r="B15" s="20" t="s">
        <v>30</v>
      </c>
      <c r="C15" s="20" t="s">
        <v>15</v>
      </c>
      <c r="D15" s="20" t="s">
        <v>16</v>
      </c>
      <c r="E15" s="15" t="s">
        <v>17</v>
      </c>
      <c r="F15" s="21">
        <f>ROUND('Нео+Классика+Престиж'!F17+'Нео+Классика+Престиж'!F17*20%,-2)</f>
        <v>65600</v>
      </c>
      <c r="G15" s="21">
        <f>ROUND('Нео+Классика+Престиж'!G17+'Нео+Классика+Престиж'!G17*20%,-2)</f>
        <v>10300</v>
      </c>
      <c r="H15" s="22">
        <v>21010</v>
      </c>
      <c r="I15" s="22">
        <v>24310</v>
      </c>
    </row>
    <row r="16" s="117" customFormat="1" ht="27" customHeight="1">
      <c r="A16" s="119"/>
      <c r="B16" s="26"/>
      <c r="C16" s="26"/>
      <c r="D16" s="27"/>
      <c r="E16" s="28" t="s">
        <v>18</v>
      </c>
      <c r="F16" s="21">
        <f>ROUND('Нео+Классика+Престиж'!F18+'Нео+Классика+Престиж'!F18*20%,-2)</f>
        <v>89600</v>
      </c>
      <c r="G16" s="21">
        <f>ROUND('Нео+Классика+Престиж'!G18+'Нео+Классика+Престиж'!G18*20%,-2)</f>
        <v>10300</v>
      </c>
      <c r="H16" s="22">
        <v>29390</v>
      </c>
      <c r="I16" s="22">
        <v>32690</v>
      </c>
    </row>
    <row r="17" s="117" customFormat="1" ht="27" customHeight="1">
      <c r="A17" s="119"/>
      <c r="B17" s="26"/>
      <c r="C17" s="26"/>
      <c r="D17" s="20" t="s">
        <v>19</v>
      </c>
      <c r="E17" s="15" t="s">
        <v>17</v>
      </c>
      <c r="F17" s="21">
        <f>ROUND('Нео+Классика+Престиж'!F19+'Нео+Классика+Престиж'!F19*20%,-2)</f>
        <v>78700</v>
      </c>
      <c r="G17" s="21">
        <f>ROUND('Нео+Классика+Престиж'!G19+'Нео+Классика+Престиж'!G19*20%,-2)</f>
        <v>12400</v>
      </c>
      <c r="H17" s="22">
        <v>25210</v>
      </c>
      <c r="I17" s="22">
        <v>29170</v>
      </c>
    </row>
    <row r="18" s="117" customFormat="1" ht="27" customHeight="1">
      <c r="A18" s="120"/>
      <c r="B18" s="27"/>
      <c r="C18" s="27"/>
      <c r="D18" s="27"/>
      <c r="E18" s="28" t="s">
        <v>18</v>
      </c>
      <c r="F18" s="21">
        <f>ROUND('Нео+Классика+Престиж'!F20+'Нео+Классика+Престиж'!F20*20%,-2)</f>
        <v>102700</v>
      </c>
      <c r="G18" s="21">
        <f>ROUND('Нео+Классика+Престиж'!G20+'Нео+Классика+Престиж'!G20*20%,-2)</f>
        <v>12400</v>
      </c>
      <c r="H18" s="22">
        <v>33590</v>
      </c>
      <c r="I18" s="22">
        <v>37550</v>
      </c>
    </row>
    <row r="19" s="117" customFormat="1" ht="15" customHeight="1">
      <c r="A19" s="102" t="s">
        <v>68</v>
      </c>
      <c r="B19" s="102"/>
      <c r="C19" s="102"/>
      <c r="D19" s="102"/>
      <c r="E19" s="102"/>
      <c r="F19" s="102"/>
      <c r="G19" s="102"/>
      <c r="H19" s="71"/>
      <c r="I19" s="71"/>
    </row>
    <row r="20" ht="15" customHeight="1">
      <c r="A20" s="78"/>
      <c r="B20" s="78"/>
      <c r="C20" s="15"/>
      <c r="D20" s="15"/>
      <c r="E20" s="75"/>
      <c r="F20" s="36" t="s">
        <v>28</v>
      </c>
      <c r="G20" s="34" t="s">
        <v>42</v>
      </c>
      <c r="H20" s="71"/>
      <c r="I20" s="71"/>
    </row>
    <row r="21" ht="27" customHeight="1">
      <c r="A21" s="121" t="s">
        <v>70</v>
      </c>
      <c r="B21" s="20" t="s">
        <v>30</v>
      </c>
      <c r="C21" s="20" t="s">
        <v>15</v>
      </c>
      <c r="D21" s="20" t="s">
        <v>16</v>
      </c>
      <c r="E21" s="15" t="s">
        <v>17</v>
      </c>
      <c r="F21" s="21">
        <f>ROUND('Нео+Классика+Престиж'!F25+'Нео+Классика+Престиж'!F25*20%,-2)</f>
        <v>72500</v>
      </c>
      <c r="G21" s="21">
        <f>ROUND('Нео+Классика+Престиж'!G25+'Нео+Классика+Престиж'!G25*20%,-2)</f>
        <v>10300</v>
      </c>
      <c r="H21" s="22">
        <v>23430</v>
      </c>
      <c r="I21" s="22">
        <v>26730</v>
      </c>
    </row>
    <row r="22" ht="27" customHeight="1">
      <c r="A22" s="122"/>
      <c r="B22" s="26"/>
      <c r="C22" s="26"/>
      <c r="D22" s="27"/>
      <c r="E22" s="28" t="s">
        <v>18</v>
      </c>
      <c r="F22" s="21">
        <f>ROUND('Нео+Классика+Престиж'!F26+'Нео+Классика+Престиж'!F26*20%,-2)</f>
        <v>96600</v>
      </c>
      <c r="G22" s="21">
        <f>ROUND('Нео+Классика+Престиж'!G26+'Нео+Классика+Престиж'!G26*20%,-2)</f>
        <v>10300</v>
      </c>
      <c r="H22" s="22">
        <v>31810</v>
      </c>
      <c r="I22" s="22">
        <v>35110</v>
      </c>
    </row>
    <row r="23" ht="27" customHeight="1">
      <c r="A23" s="122"/>
      <c r="B23" s="26"/>
      <c r="C23" s="26"/>
      <c r="D23" s="20" t="s">
        <v>19</v>
      </c>
      <c r="E23" s="15" t="s">
        <v>17</v>
      </c>
      <c r="F23" s="21">
        <f>ROUND('Нео+Классика+Престиж'!F27+'Нео+Классика+Престиж'!F27*20%,-2)</f>
        <v>87000</v>
      </c>
      <c r="G23" s="21">
        <f>ROUND('Нео+Классика+Престиж'!G27+'Нео+Классика+Престиж'!G27*20%,-2)</f>
        <v>12400</v>
      </c>
      <c r="H23" s="22">
        <v>28120</v>
      </c>
      <c r="I23" s="22">
        <v>32080</v>
      </c>
    </row>
    <row r="24" ht="27" customHeight="1">
      <c r="A24" s="123"/>
      <c r="B24" s="27"/>
      <c r="C24" s="27"/>
      <c r="D24" s="27"/>
      <c r="E24" s="28" t="s">
        <v>18</v>
      </c>
      <c r="F24" s="21">
        <f>ROUND('Нео+Классика+Престиж'!F28+'Нео+Классика+Престиж'!F28*20%,-2)</f>
        <v>111000</v>
      </c>
      <c r="G24" s="21">
        <f>ROUND('Нео+Классика+Престиж'!G28+'Нео+Классика+Престиж'!G28*20%,-2)</f>
        <v>12400</v>
      </c>
      <c r="H24" s="22">
        <v>36500</v>
      </c>
      <c r="I24" s="22">
        <v>40460</v>
      </c>
    </row>
    <row r="25" ht="15" customHeight="1">
      <c r="A25" s="102" t="s">
        <v>68</v>
      </c>
      <c r="B25" s="102"/>
      <c r="C25" s="102"/>
      <c r="D25" s="102"/>
      <c r="E25" s="102"/>
      <c r="F25" s="102"/>
      <c r="G25" s="102"/>
      <c r="H25" s="71"/>
      <c r="I25" s="71"/>
    </row>
    <row r="26" ht="17.25" customHeight="1">
      <c r="H26" s="71"/>
      <c r="I26" s="71"/>
    </row>
    <row r="27" ht="15.75" customHeight="1">
      <c r="D27" s="115" t="s">
        <v>71</v>
      </c>
      <c r="H27" s="71"/>
      <c r="I27" s="71"/>
    </row>
    <row r="28" ht="7.5" customHeight="1">
      <c r="H28" s="71"/>
      <c r="I28" s="71"/>
    </row>
    <row r="29" ht="15" customHeight="1">
      <c r="A29" s="15" t="s">
        <v>6</v>
      </c>
      <c r="B29" s="15" t="s">
        <v>7</v>
      </c>
      <c r="C29" s="15" t="s">
        <v>8</v>
      </c>
      <c r="D29" s="15"/>
      <c r="E29" s="15" t="s">
        <v>9</v>
      </c>
      <c r="F29" s="105" t="s">
        <v>72</v>
      </c>
      <c r="G29" s="106"/>
      <c r="H29" s="71"/>
      <c r="I29" s="71"/>
    </row>
    <row r="30" ht="15" customHeight="1">
      <c r="A30" s="15"/>
      <c r="B30" s="15"/>
      <c r="C30" s="15" t="s">
        <v>11</v>
      </c>
      <c r="D30" s="15" t="s">
        <v>12</v>
      </c>
      <c r="E30" s="15"/>
      <c r="F30" s="36" t="s">
        <v>28</v>
      </c>
      <c r="G30" s="36" t="s">
        <v>25</v>
      </c>
      <c r="H30" s="71"/>
      <c r="I30" s="71"/>
    </row>
    <row r="31" ht="27" customHeight="1">
      <c r="A31" s="81" t="s">
        <v>73</v>
      </c>
      <c r="B31" s="20" t="s">
        <v>30</v>
      </c>
      <c r="C31" s="20" t="s">
        <v>15</v>
      </c>
      <c r="D31" s="20" t="s">
        <v>16</v>
      </c>
      <c r="E31" s="15" t="s">
        <v>17</v>
      </c>
      <c r="F31" s="21">
        <f>ROUND('Нео+Классика+Престиж'!F49+'Нео+Классика+Престиж'!F49*20%,-2)</f>
        <v>52400</v>
      </c>
      <c r="G31" s="15" t="s">
        <v>57</v>
      </c>
      <c r="H31" s="22">
        <v>18380</v>
      </c>
      <c r="I31" s="22" t="s">
        <v>57</v>
      </c>
    </row>
    <row r="32" ht="27" customHeight="1">
      <c r="A32" s="82"/>
      <c r="B32" s="26"/>
      <c r="C32" s="26"/>
      <c r="D32" s="27"/>
      <c r="E32" s="28" t="s">
        <v>18</v>
      </c>
      <c r="F32" s="21">
        <f>ROUND('Нео+Классика+Престиж'!F50+'Нео+Классика+Престиж'!F50*20%,-2)</f>
        <v>76400</v>
      </c>
      <c r="G32" s="58" t="s">
        <v>57</v>
      </c>
      <c r="H32" s="22">
        <v>26760</v>
      </c>
      <c r="I32" s="22" t="s">
        <v>57</v>
      </c>
    </row>
    <row r="33" ht="27" customHeight="1">
      <c r="A33" s="82"/>
      <c r="B33" s="26"/>
      <c r="C33" s="26"/>
      <c r="D33" s="20" t="s">
        <v>19</v>
      </c>
      <c r="E33" s="15" t="s">
        <v>17</v>
      </c>
      <c r="F33" s="21">
        <f>ROUND('Нео+Классика+Престиж'!F51+'Нео+Классика+Престиж'!F51*20%,-2)</f>
        <v>63000</v>
      </c>
      <c r="G33" s="15" t="s">
        <v>57</v>
      </c>
      <c r="H33" s="22">
        <v>22060</v>
      </c>
      <c r="I33" s="22" t="s">
        <v>57</v>
      </c>
    </row>
    <row r="34" ht="27" customHeight="1">
      <c r="A34" s="82"/>
      <c r="B34" s="27"/>
      <c r="C34" s="27"/>
      <c r="D34" s="27"/>
      <c r="E34" s="28" t="s">
        <v>18</v>
      </c>
      <c r="F34" s="21">
        <f>ROUND('Нео+Классика+Престиж'!F52+'Нео+Классика+Престиж'!F52*20%,-2)</f>
        <v>87000</v>
      </c>
      <c r="G34" s="58" t="s">
        <v>57</v>
      </c>
      <c r="H34" s="22">
        <v>30440</v>
      </c>
      <c r="I34" s="22" t="s">
        <v>57</v>
      </c>
    </row>
    <row r="35" ht="27" customHeight="1">
      <c r="A35" s="82"/>
      <c r="B35" s="20" t="s">
        <v>23</v>
      </c>
      <c r="C35" s="20" t="s">
        <v>15</v>
      </c>
      <c r="D35" s="20" t="s">
        <v>16</v>
      </c>
      <c r="E35" s="15" t="s">
        <v>17</v>
      </c>
      <c r="F35" s="21">
        <f>ROUND('Нео+Классика+Престиж'!F53+'Нео+Классика+Престиж'!F53*20%,-2)</f>
        <v>59900</v>
      </c>
      <c r="G35" s="21">
        <f>ROUND('Нео+Классика+Престиж'!G53+'Нео+Классика+Престиж'!G53*20%,-2)</f>
        <v>65300</v>
      </c>
      <c r="H35" s="22">
        <v>20990</v>
      </c>
      <c r="I35" s="22">
        <v>22860</v>
      </c>
    </row>
    <row r="36" ht="27" customHeight="1">
      <c r="A36" s="82"/>
      <c r="B36" s="26"/>
      <c r="C36" s="26"/>
      <c r="D36" s="27"/>
      <c r="E36" s="28" t="s">
        <v>18</v>
      </c>
      <c r="F36" s="21">
        <f>ROUND('Нео+Классика+Престиж'!F54+'Нео+Классика+Престиж'!F54*20%,-2)</f>
        <v>85600</v>
      </c>
      <c r="G36" s="21">
        <f>ROUND('Нео+Классика+Престиж'!G54+'Нео+Классика+Престиж'!G54*20%,-2)</f>
        <v>94900</v>
      </c>
      <c r="H36" s="22">
        <v>29960</v>
      </c>
      <c r="I36" s="22">
        <v>33245</v>
      </c>
    </row>
    <row r="37" ht="27" customHeight="1">
      <c r="A37" s="82"/>
      <c r="B37" s="26"/>
      <c r="C37" s="26"/>
      <c r="D37" s="20" t="s">
        <v>19</v>
      </c>
      <c r="E37" s="15" t="s">
        <v>17</v>
      </c>
      <c r="F37" s="21">
        <f>ROUND('Нео+Классика+Престиж'!F55+'Нео+Классика+Престиж'!F55*20%,-2)</f>
        <v>71900</v>
      </c>
      <c r="G37" s="21">
        <f>ROUND('Нео+Классика+Престиж'!G55+'Нео+Классика+Престиж'!G55*20%,-2)</f>
        <v>78200</v>
      </c>
      <c r="H37" s="22">
        <v>25190</v>
      </c>
      <c r="I37" s="22">
        <v>27430</v>
      </c>
    </row>
    <row r="38" ht="27" customHeight="1">
      <c r="A38" s="82"/>
      <c r="B38" s="26"/>
      <c r="C38" s="26"/>
      <c r="D38" s="26"/>
      <c r="E38" s="124" t="s">
        <v>18</v>
      </c>
      <c r="F38" s="21">
        <f>ROUND('Нео+Классика+Престиж'!F56+'Нео+Классика+Престиж'!F56*20%,-2)</f>
        <v>97600</v>
      </c>
      <c r="G38" s="21">
        <f>ROUND('Нео+Классика+Престиж'!G56+'Нео+Классика+Престиж'!G56*20%,-2)</f>
        <v>108000</v>
      </c>
      <c r="H38" s="22">
        <v>34160</v>
      </c>
      <c r="I38" s="22">
        <v>37815</v>
      </c>
    </row>
    <row r="39" ht="15" customHeight="1">
      <c r="A39" s="125" t="s">
        <v>74</v>
      </c>
      <c r="B39" s="125"/>
      <c r="C39" s="125"/>
      <c r="D39" s="125"/>
      <c r="E39" s="125"/>
      <c r="F39" s="125"/>
      <c r="G39" s="125"/>
      <c r="H39" s="71"/>
      <c r="I39" s="71"/>
    </row>
    <row r="40" ht="102" customHeight="1">
      <c r="A40" s="126"/>
      <c r="B40" s="16"/>
      <c r="C40" s="16"/>
      <c r="D40" s="16"/>
      <c r="E40" s="46"/>
      <c r="F40" s="16"/>
      <c r="G40" s="16"/>
      <c r="H40" s="22"/>
      <c r="I40" s="22"/>
    </row>
    <row r="41" ht="27" customHeight="1">
      <c r="A41" s="127" t="s">
        <v>75</v>
      </c>
      <c r="B41" s="15" t="s">
        <v>23</v>
      </c>
      <c r="C41" s="15" t="s">
        <v>15</v>
      </c>
      <c r="D41" s="15" t="s">
        <v>16</v>
      </c>
      <c r="E41" s="15" t="s">
        <v>17</v>
      </c>
      <c r="F41" s="21" t="e">
        <f t="shared" ref="F41:F51" si="1">ROUND('Нео+Классика+Престиж'!#REF!+'Нео+Классика+Престиж'!#REF!*20%,-2)</f>
        <v>#NAME?</v>
      </c>
      <c r="G41" s="21" t="e">
        <f t="shared" ref="G41:G51" si="2">ROUND('Нео+Классика+Престиж'!#REF!+'Нео+Классика+Престиж'!#REF!*20%,-2)</f>
        <v>#NAME?</v>
      </c>
      <c r="H41" s="22">
        <v>30470</v>
      </c>
      <c r="I41" s="22">
        <v>32320</v>
      </c>
    </row>
    <row r="42" ht="27" customHeight="1">
      <c r="A42" s="127"/>
      <c r="B42" s="15"/>
      <c r="C42" s="15"/>
      <c r="D42" s="15"/>
      <c r="E42" s="28" t="s">
        <v>18</v>
      </c>
      <c r="F42" s="21" t="e">
        <f t="shared" si="1"/>
        <v>#NAME?</v>
      </c>
      <c r="G42" s="21" t="e">
        <f t="shared" si="2"/>
        <v>#NAME?</v>
      </c>
      <c r="H42" s="22">
        <v>39440</v>
      </c>
      <c r="I42" s="22">
        <v>42705</v>
      </c>
    </row>
    <row r="43" ht="27" customHeight="1">
      <c r="A43" s="127"/>
      <c r="B43" s="15"/>
      <c r="C43" s="15"/>
      <c r="D43" s="15" t="s">
        <v>19</v>
      </c>
      <c r="E43" s="15" t="s">
        <v>17</v>
      </c>
      <c r="F43" s="21" t="e">
        <f t="shared" si="1"/>
        <v>#NAME?</v>
      </c>
      <c r="G43" s="21" t="e">
        <f t="shared" si="2"/>
        <v>#NAME?</v>
      </c>
      <c r="H43" s="22">
        <v>36560</v>
      </c>
      <c r="I43" s="22">
        <v>38780</v>
      </c>
    </row>
    <row r="44" ht="27" customHeight="1">
      <c r="A44" s="127"/>
      <c r="B44" s="15"/>
      <c r="C44" s="15"/>
      <c r="D44" s="15"/>
      <c r="E44" s="28" t="s">
        <v>18</v>
      </c>
      <c r="F44" s="21" t="e">
        <f t="shared" si="1"/>
        <v>#NAME?</v>
      </c>
      <c r="G44" s="21" t="e">
        <f t="shared" si="2"/>
        <v>#NAME?</v>
      </c>
      <c r="H44" s="22">
        <v>45530</v>
      </c>
      <c r="I44" s="22">
        <v>49165</v>
      </c>
    </row>
    <row r="45" ht="15" customHeight="1">
      <c r="A45" s="102" t="s">
        <v>74</v>
      </c>
      <c r="B45" s="102"/>
      <c r="C45" s="102"/>
      <c r="D45" s="102"/>
      <c r="E45" s="102"/>
      <c r="F45" s="102"/>
      <c r="G45" s="102"/>
      <c r="H45" s="71"/>
      <c r="I45" s="71"/>
    </row>
    <row r="46" ht="15" customHeight="1">
      <c r="A46" s="128"/>
      <c r="B46" s="129"/>
      <c r="C46" s="102"/>
      <c r="D46" s="102"/>
      <c r="E46" s="102"/>
      <c r="F46" s="102"/>
      <c r="G46" s="102"/>
      <c r="H46" s="71"/>
      <c r="I46" s="71"/>
    </row>
    <row r="47" ht="15" customHeight="1">
      <c r="A47" s="128"/>
      <c r="B47" s="129"/>
      <c r="C47" s="15"/>
      <c r="D47" s="15"/>
      <c r="E47" s="102"/>
      <c r="F47" s="36" t="s">
        <v>28</v>
      </c>
      <c r="G47" s="36" t="s">
        <v>42</v>
      </c>
      <c r="H47" s="71"/>
      <c r="I47" s="71"/>
    </row>
    <row r="48" ht="27" customHeight="1">
      <c r="A48" s="121" t="s">
        <v>76</v>
      </c>
      <c r="B48" s="20" t="s">
        <v>30</v>
      </c>
      <c r="C48" s="20" t="s">
        <v>15</v>
      </c>
      <c r="D48" s="20" t="s">
        <v>16</v>
      </c>
      <c r="E48" s="15" t="s">
        <v>17</v>
      </c>
      <c r="F48" s="21" t="e">
        <f t="shared" si="1"/>
        <v>#NAME?</v>
      </c>
      <c r="G48" s="21" t="e">
        <f t="shared" si="2"/>
        <v>#NAME?</v>
      </c>
      <c r="H48" s="22">
        <v>23430</v>
      </c>
      <c r="I48" s="22">
        <v>26730</v>
      </c>
    </row>
    <row r="49" ht="27" customHeight="1">
      <c r="A49" s="122"/>
      <c r="B49" s="26"/>
      <c r="C49" s="26"/>
      <c r="D49" s="27"/>
      <c r="E49" s="28" t="s">
        <v>18</v>
      </c>
      <c r="F49" s="21" t="e">
        <f t="shared" si="1"/>
        <v>#NAME?</v>
      </c>
      <c r="G49" s="21" t="e">
        <f t="shared" si="2"/>
        <v>#NAME?</v>
      </c>
      <c r="H49" s="22">
        <v>31810</v>
      </c>
      <c r="I49" s="22">
        <v>35110</v>
      </c>
    </row>
    <row r="50" ht="27" customHeight="1">
      <c r="A50" s="122"/>
      <c r="B50" s="26"/>
      <c r="C50" s="26"/>
      <c r="D50" s="20" t="s">
        <v>19</v>
      </c>
      <c r="E50" s="15" t="s">
        <v>17</v>
      </c>
      <c r="F50" s="21" t="e">
        <f t="shared" si="1"/>
        <v>#NAME?</v>
      </c>
      <c r="G50" s="21" t="e">
        <f t="shared" si="2"/>
        <v>#NAME?</v>
      </c>
      <c r="H50" s="22">
        <v>28120</v>
      </c>
      <c r="I50" s="22">
        <v>32080</v>
      </c>
    </row>
    <row r="51" ht="27" customHeight="1">
      <c r="A51" s="123"/>
      <c r="B51" s="27"/>
      <c r="C51" s="27"/>
      <c r="D51" s="27"/>
      <c r="E51" s="28" t="s">
        <v>18</v>
      </c>
      <c r="F51" s="21" t="e">
        <f t="shared" si="1"/>
        <v>#NAME?</v>
      </c>
      <c r="G51" s="21" t="e">
        <f t="shared" si="2"/>
        <v>#NAME?</v>
      </c>
      <c r="H51" s="22">
        <v>36500</v>
      </c>
      <c r="I51" s="22">
        <v>40460</v>
      </c>
    </row>
    <row r="52" ht="15" customHeight="1">
      <c r="A52" s="102" t="s">
        <v>77</v>
      </c>
      <c r="B52" s="102"/>
      <c r="C52" s="102"/>
      <c r="D52" s="102"/>
      <c r="E52" s="102"/>
      <c r="F52" s="102"/>
      <c r="G52" s="102"/>
      <c r="H52" s="71"/>
      <c r="I52" s="71"/>
    </row>
    <row r="53" ht="21" customHeight="1"/>
    <row r="54" s="117" customFormat="1" ht="17.25" customHeight="1">
      <c r="A54" s="1"/>
      <c r="B54" s="1"/>
      <c r="C54" s="1"/>
      <c r="D54" s="13" t="s">
        <v>78</v>
      </c>
      <c r="E54" s="1"/>
      <c r="F54" s="1"/>
      <c r="G54" s="1"/>
      <c r="H54" s="1"/>
      <c r="S54" s="1"/>
      <c r="T54" s="1"/>
      <c r="U54" s="1"/>
      <c r="V54" s="1"/>
    </row>
    <row r="55" s="117" customFormat="1" ht="9" customHeight="1">
      <c r="A55" s="1"/>
      <c r="B55" s="1"/>
      <c r="C55" s="1"/>
      <c r="D55" s="1"/>
      <c r="E55" s="1"/>
      <c r="F55" s="1"/>
      <c r="G55" s="1"/>
      <c r="H55" s="1"/>
      <c r="S55" s="1"/>
      <c r="T55" s="1"/>
      <c r="U55" s="1"/>
      <c r="V55" s="1"/>
    </row>
    <row r="56" s="117" customFormat="1" ht="15" customHeight="1">
      <c r="A56" s="15" t="s">
        <v>6</v>
      </c>
      <c r="B56" s="15" t="s">
        <v>7</v>
      </c>
      <c r="C56" s="15" t="s">
        <v>8</v>
      </c>
      <c r="D56" s="15"/>
      <c r="E56" s="15" t="s">
        <v>9</v>
      </c>
      <c r="F56" s="15" t="s">
        <v>10</v>
      </c>
      <c r="G56" s="15"/>
      <c r="H56" s="1"/>
      <c r="S56" s="1"/>
      <c r="T56" s="1"/>
      <c r="U56" s="1"/>
      <c r="V56" s="1"/>
    </row>
    <row r="57" s="117" customFormat="1" ht="15" customHeight="1">
      <c r="A57" s="15"/>
      <c r="B57" s="15"/>
      <c r="C57" s="15" t="s">
        <v>11</v>
      </c>
      <c r="D57" s="15" t="s">
        <v>12</v>
      </c>
      <c r="E57" s="15"/>
      <c r="F57" s="36" t="s">
        <v>28</v>
      </c>
      <c r="G57" s="36" t="s">
        <v>25</v>
      </c>
      <c r="H57" s="1"/>
      <c r="S57" s="1"/>
      <c r="T57" s="1"/>
      <c r="U57" s="1"/>
      <c r="V57" s="1"/>
    </row>
    <row r="58" s="117" customFormat="1" ht="27.75" customHeight="1">
      <c r="A58" s="81" t="s">
        <v>79</v>
      </c>
      <c r="B58" s="20" t="s">
        <v>30</v>
      </c>
      <c r="C58" s="20" t="s">
        <v>15</v>
      </c>
      <c r="D58" s="20" t="s">
        <v>16</v>
      </c>
      <c r="E58" s="15" t="s">
        <v>17</v>
      </c>
      <c r="F58" s="21">
        <f>ROUND('Нео+Классика+Престиж'!F72+'Нео+Классика+Престиж'!F72*20%,-2)</f>
        <v>133900</v>
      </c>
      <c r="G58" s="21" t="e">
        <f>ROUND('Нео+Классика+Престиж'!G72+'Нео+Классика+Престиж'!G72*20%,-2)</f>
        <v>#VALUE!</v>
      </c>
      <c r="H58" s="22">
        <v>46890</v>
      </c>
      <c r="I58" s="22">
        <v>51080</v>
      </c>
      <c r="O58" s="1"/>
      <c r="S58" s="1"/>
      <c r="T58" s="1"/>
      <c r="U58" s="1"/>
      <c r="V58" s="1"/>
    </row>
    <row r="59" s="117" customFormat="1" ht="27.75" customHeight="1">
      <c r="A59" s="82"/>
      <c r="B59" s="26"/>
      <c r="C59" s="26"/>
      <c r="D59" s="27"/>
      <c r="E59" s="28" t="s">
        <v>18</v>
      </c>
      <c r="F59" s="21">
        <f>ROUND('Нео+Классика+Престиж'!F73+'Нео+Классика+Престиж'!F73*20%,-2)</f>
        <v>157900</v>
      </c>
      <c r="G59" s="21" t="e">
        <f>ROUND('Нео+Классика+Престиж'!G73+'Нео+Классика+Престиж'!G73*20%,-2)</f>
        <v>#VALUE!</v>
      </c>
      <c r="H59" s="22">
        <v>55270</v>
      </c>
      <c r="I59" s="22">
        <v>59460</v>
      </c>
      <c r="O59" s="1"/>
      <c r="S59" s="1"/>
      <c r="T59" s="1"/>
      <c r="U59" s="1"/>
      <c r="V59" s="1"/>
    </row>
    <row r="60" s="117" customFormat="1" ht="27.75" customHeight="1">
      <c r="A60" s="82"/>
      <c r="B60" s="26"/>
      <c r="C60" s="26"/>
      <c r="D60" s="20" t="s">
        <v>19</v>
      </c>
      <c r="E60" s="15" t="s">
        <v>17</v>
      </c>
      <c r="F60" s="21">
        <f>ROUND('Нео+Классика+Престиж'!F74+'Нео+Классика+Престиж'!F74*20%,-2)</f>
        <v>160600</v>
      </c>
      <c r="G60" s="21" t="e">
        <f>ROUND('Нео+Классика+Престиж'!G74+'Нео+Классика+Престиж'!G74*20%,-2)</f>
        <v>#VALUE!</v>
      </c>
      <c r="H60" s="22">
        <v>56270</v>
      </c>
      <c r="I60" s="22">
        <v>61300</v>
      </c>
      <c r="O60" s="1"/>
      <c r="S60" s="1"/>
      <c r="T60" s="1"/>
      <c r="U60" s="1"/>
      <c r="V60" s="1"/>
    </row>
    <row r="61" s="117" customFormat="1" ht="27.75" customHeight="1">
      <c r="A61" s="83"/>
      <c r="B61" s="27"/>
      <c r="C61" s="27"/>
      <c r="D61" s="27"/>
      <c r="E61" s="28" t="s">
        <v>18</v>
      </c>
      <c r="F61" s="21">
        <f>ROUND('Нео+Классика+Престиж'!F75+'Нео+Классика+Престиж'!F75*20%,-2)</f>
        <v>184700</v>
      </c>
      <c r="G61" s="21" t="e">
        <f>ROUND('Нео+Классика+Престиж'!G75+'Нео+Классика+Престиж'!G75*20%,-2)</f>
        <v>#VALUE!</v>
      </c>
      <c r="H61" s="22">
        <v>64650</v>
      </c>
      <c r="I61" s="22">
        <v>69680</v>
      </c>
      <c r="O61" s="1"/>
      <c r="S61" s="1"/>
      <c r="T61" s="1"/>
      <c r="U61" s="1"/>
      <c r="V61" s="1"/>
    </row>
    <row r="62" s="117" customFormat="1" ht="27.75" customHeight="1">
      <c r="A62" s="81" t="s">
        <v>80</v>
      </c>
      <c r="B62" s="20" t="s">
        <v>23</v>
      </c>
      <c r="C62" s="20" t="s">
        <v>15</v>
      </c>
      <c r="D62" s="20" t="s">
        <v>16</v>
      </c>
      <c r="E62" s="15" t="s">
        <v>17</v>
      </c>
      <c r="F62" s="21">
        <f>ROUND('Нео+Классика+Престиж'!F83+'Нео+Классика+Престиж'!F83*20%,-2)</f>
        <v>165700</v>
      </c>
      <c r="G62" s="21">
        <f>ROUND('Нео+Классика+Престиж'!G83+'Нео+Классика+Престиж'!G83*20%,-2)</f>
        <v>170300</v>
      </c>
      <c r="H62" s="22">
        <v>58060</v>
      </c>
      <c r="I62" s="22">
        <v>59630</v>
      </c>
      <c r="O62" s="1"/>
      <c r="S62" s="1"/>
      <c r="T62" s="1"/>
      <c r="U62" s="1"/>
      <c r="V62" s="1"/>
    </row>
    <row r="63" s="117" customFormat="1" ht="27.75" customHeight="1">
      <c r="A63" s="82"/>
      <c r="B63" s="26"/>
      <c r="C63" s="26"/>
      <c r="D63" s="27"/>
      <c r="E63" s="28" t="s">
        <v>18</v>
      </c>
      <c r="F63" s="21">
        <f>ROUND('Нео+Классика+Престиж'!F84+'Нео+Классика+Престиж'!F84*20%,-2)</f>
        <v>191400</v>
      </c>
      <c r="G63" s="21">
        <f>ROUND('Нео+Классика+Престиж'!G84+'Нео+Классика+Престиж'!G84*20%,-2)</f>
        <v>199900</v>
      </c>
      <c r="H63" s="22">
        <v>67030</v>
      </c>
      <c r="I63" s="22">
        <v>70015</v>
      </c>
      <c r="O63" s="1"/>
      <c r="S63" s="1"/>
      <c r="T63" s="1"/>
      <c r="U63" s="1"/>
      <c r="V63" s="1"/>
    </row>
    <row r="64" s="117" customFormat="1" ht="27.75" customHeight="1">
      <c r="A64" s="82"/>
      <c r="B64" s="26"/>
      <c r="C64" s="26"/>
      <c r="D64" s="20" t="s">
        <v>19</v>
      </c>
      <c r="E64" s="15" t="s">
        <v>17</v>
      </c>
      <c r="F64" s="21">
        <f>ROUND('Нео+Классика+Престиж'!F85+'Нео+Классика+Престиж'!F85*20%,-2)</f>
        <v>198800</v>
      </c>
      <c r="G64" s="21">
        <f>ROUND('Нео+Классика+Престиж'!G85+'Нео+Классика+Престиж'!G85*20%,-2)</f>
        <v>204200</v>
      </c>
      <c r="H64" s="22">
        <v>69670</v>
      </c>
      <c r="I64" s="22">
        <v>71560</v>
      </c>
      <c r="O64" s="1"/>
      <c r="S64" s="1"/>
      <c r="T64" s="1"/>
      <c r="U64" s="1"/>
      <c r="V64" s="1"/>
    </row>
    <row r="65" s="117" customFormat="1" ht="27.75" customHeight="1">
      <c r="A65" s="82"/>
      <c r="B65" s="26"/>
      <c r="C65" s="26"/>
      <c r="D65" s="26"/>
      <c r="E65" s="124" t="s">
        <v>18</v>
      </c>
      <c r="F65" s="21">
        <f>ROUND('Нео+Классика+Престиж'!F86+'Нео+Классика+Престиж'!F86*20%,-2)</f>
        <v>224500</v>
      </c>
      <c r="G65" s="21">
        <f>ROUND('Нео+Классика+Престиж'!G86+'Нео+Классика+Престиж'!G86*20%,-2)</f>
        <v>234000</v>
      </c>
      <c r="H65" s="22">
        <v>78640</v>
      </c>
      <c r="I65" s="22">
        <v>81945</v>
      </c>
      <c r="O65" s="1"/>
      <c r="S65" s="1"/>
      <c r="T65" s="1"/>
      <c r="U65" s="1"/>
      <c r="V65" s="1"/>
    </row>
    <row r="66" s="117" customFormat="1" ht="15" customHeight="1">
      <c r="A66" s="130" t="s">
        <v>74</v>
      </c>
      <c r="B66" s="78"/>
      <c r="C66" s="78"/>
      <c r="D66" s="78"/>
      <c r="E66" s="78"/>
      <c r="F66" s="78"/>
      <c r="G66" s="128"/>
      <c r="H66" s="71"/>
      <c r="I66" s="71"/>
      <c r="J66" s="1"/>
      <c r="K66" s="1"/>
      <c r="L66" s="1"/>
      <c r="M66" s="1"/>
      <c r="N66" s="1"/>
      <c r="O66" s="1"/>
      <c r="S66" s="1"/>
      <c r="T66" s="1"/>
      <c r="U66" s="1"/>
      <c r="V66" s="1"/>
    </row>
    <row r="67" s="117" customFormat="1" ht="15" customHeight="1">
      <c r="A67" s="31" t="s">
        <v>81</v>
      </c>
      <c r="B67" s="131"/>
      <c r="C67" s="131"/>
      <c r="D67" s="131"/>
      <c r="E67" s="131"/>
      <c r="F67" s="131"/>
      <c r="G67" s="132"/>
      <c r="H67" s="1"/>
      <c r="I67" s="1"/>
      <c r="J67" s="1"/>
      <c r="K67" s="1"/>
      <c r="L67" s="1"/>
      <c r="M67" s="1"/>
      <c r="N67" s="1"/>
      <c r="O67" s="1"/>
      <c r="S67" s="1"/>
      <c r="T67" s="1"/>
      <c r="U67" s="1"/>
      <c r="V67" s="1"/>
    </row>
    <row r="68">
      <c r="A68" s="1"/>
      <c r="B68" s="1"/>
      <c r="C68" s="1"/>
      <c r="D68" s="1"/>
      <c r="E68" s="1"/>
      <c r="F68" s="1"/>
      <c r="G68" s="1"/>
      <c r="H68" s="1"/>
    </row>
    <row r="69" ht="21">
      <c r="A69" s="133" t="s">
        <v>63</v>
      </c>
    </row>
  </sheetData>
  <mergeCells count="65">
    <mergeCell ref="A7:A8"/>
    <mergeCell ref="B7:B8"/>
    <mergeCell ref="C7:D7"/>
    <mergeCell ref="E7:E8"/>
    <mergeCell ref="F7:G7"/>
    <mergeCell ref="A9:A12"/>
    <mergeCell ref="B9:B12"/>
    <mergeCell ref="C9:C12"/>
    <mergeCell ref="D9:D10"/>
    <mergeCell ref="D11:D12"/>
    <mergeCell ref="A13:G13"/>
    <mergeCell ref="A15:A18"/>
    <mergeCell ref="B15:B18"/>
    <mergeCell ref="C15:C18"/>
    <mergeCell ref="D15:D16"/>
    <mergeCell ref="D17:D18"/>
    <mergeCell ref="A19:G19"/>
    <mergeCell ref="A21:A24"/>
    <mergeCell ref="B21:B24"/>
    <mergeCell ref="C21:C24"/>
    <mergeCell ref="D21:D22"/>
    <mergeCell ref="D23:D24"/>
    <mergeCell ref="A25:G25"/>
    <mergeCell ref="A29:A30"/>
    <mergeCell ref="B29:B30"/>
    <mergeCell ref="C29:D29"/>
    <mergeCell ref="E29:E30"/>
    <mergeCell ref="F29:G29"/>
    <mergeCell ref="A31:A38"/>
    <mergeCell ref="B31:B34"/>
    <mergeCell ref="C31:C34"/>
    <mergeCell ref="D31:D32"/>
    <mergeCell ref="D33:D34"/>
    <mergeCell ref="B35:B38"/>
    <mergeCell ref="C35:C38"/>
    <mergeCell ref="D35:D36"/>
    <mergeCell ref="D37:D38"/>
    <mergeCell ref="A39:G39"/>
    <mergeCell ref="A41:A44"/>
    <mergeCell ref="B41:B44"/>
    <mergeCell ref="C41:C44"/>
    <mergeCell ref="D41:D42"/>
    <mergeCell ref="D43:D44"/>
    <mergeCell ref="A45:G45"/>
    <mergeCell ref="A48:A51"/>
    <mergeCell ref="B48:B51"/>
    <mergeCell ref="C48:C51"/>
    <mergeCell ref="D48:D49"/>
    <mergeCell ref="D50:D51"/>
    <mergeCell ref="A52:G52"/>
    <mergeCell ref="A56:A57"/>
    <mergeCell ref="B56:B57"/>
    <mergeCell ref="C56:D56"/>
    <mergeCell ref="E56:E57"/>
    <mergeCell ref="F56:G56"/>
    <mergeCell ref="A58:A61"/>
    <mergeCell ref="B58:B61"/>
    <mergeCell ref="C58:C61"/>
    <mergeCell ref="D58:D59"/>
    <mergeCell ref="D60:D61"/>
    <mergeCell ref="A62:A65"/>
    <mergeCell ref="B62:B65"/>
    <mergeCell ref="C62:C65"/>
    <mergeCell ref="D62:D63"/>
    <mergeCell ref="D64:D65"/>
  </mergeCells>
  <printOptions headings="0" gridLines="0"/>
  <pageMargins left="1" right="1" top="1" bottom="1" header="0.5" footer="0.5"/>
  <pageSetup paperSize="9" scale="53" fitToWidth="1" fitToHeight="0" pageOrder="downThenOver" orientation="landscape" usePrinterDefaults="1" blackAndWhite="0" draft="0" cellComments="none" useFirstPageNumber="0" errors="displayed" horizontalDpi="600" verticalDpi="600" copies="1"/>
  <headerFooter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">
  <sheetViews>
    <sheetView showRuler="1" zoomScale="100" workbookViewId="0">
      <selection activeCell="F8" activeCellId="0" sqref="F8"/>
    </sheetView>
  </sheetViews>
  <sheetFormatPr defaultColWidth="8.85546875" defaultRowHeight="14.25"/>
  <cols>
    <col customWidth="1" min="1" max="1" style="135" width="3.85546875"/>
    <col customWidth="1" min="2" max="2" style="134" width="13.28515625"/>
    <col customWidth="1" min="3" max="3" style="136" width="31.42578125"/>
    <col customWidth="1" min="4" max="4" style="134" width="79.85546875"/>
    <col customWidth="1" min="5" max="5" style="134" width="9.140625"/>
    <col customWidth="1" min="6" max="6" style="134" width="10.85546875"/>
    <col customWidth="1" min="7" max="7" style="137" width="11.7109375"/>
    <col min="8" max="248" style="134" width="8.85546875"/>
    <col customWidth="1" min="249" max="249" style="134" width="3.85546875"/>
    <col customWidth="1" min="250" max="250" style="134" width="26"/>
    <col customWidth="1" min="251" max="251" style="134" width="80.28515625"/>
    <col customWidth="1" min="252" max="252" style="134" width="11.7109375"/>
    <col customWidth="1" min="253" max="254" style="134" width="10.85546875"/>
    <col min="255" max="504" style="134" width="8.85546875"/>
    <col customWidth="1" min="505" max="505" style="134" width="3.85546875"/>
    <col customWidth="1" min="506" max="506" style="134" width="26"/>
    <col customWidth="1" min="507" max="507" style="134" width="80.28515625"/>
    <col customWidth="1" min="508" max="508" style="134" width="11.7109375"/>
    <col customWidth="1" min="509" max="510" style="134" width="10.85546875"/>
    <col min="511" max="760" style="134" width="8.85546875"/>
    <col customWidth="1" min="761" max="761" style="134" width="3.85546875"/>
    <col customWidth="1" min="762" max="762" style="134" width="26"/>
    <col customWidth="1" min="763" max="763" style="134" width="80.28515625"/>
    <col customWidth="1" min="764" max="764" style="134" width="11.7109375"/>
    <col customWidth="1" min="765" max="766" style="134" width="10.85546875"/>
    <col min="767" max="1016" style="134" width="8.85546875"/>
    <col customWidth="1" min="1017" max="1017" style="134" width="3.85546875"/>
    <col customWidth="1" min="1018" max="1018" style="134" width="26"/>
    <col customWidth="1" min="1019" max="1019" style="134" width="80.28515625"/>
    <col customWidth="1" min="1020" max="1020" style="134" width="11.7109375"/>
    <col customWidth="1" min="1021" max="1022" style="134" width="10.85546875"/>
    <col min="1023" max="1272" style="134" width="8.85546875"/>
    <col customWidth="1" min="1273" max="1273" style="134" width="3.85546875"/>
    <col customWidth="1" min="1274" max="1274" style="134" width="26"/>
    <col customWidth="1" min="1275" max="1275" style="134" width="80.28515625"/>
    <col customWidth="1" min="1276" max="1276" style="134" width="11.7109375"/>
    <col customWidth="1" min="1277" max="1278" style="134" width="10.85546875"/>
    <col min="1279" max="1528" style="134" width="8.85546875"/>
    <col customWidth="1" min="1529" max="1529" style="134" width="3.85546875"/>
    <col customWidth="1" min="1530" max="1530" style="134" width="26"/>
    <col customWidth="1" min="1531" max="1531" style="134" width="80.28515625"/>
    <col customWidth="1" min="1532" max="1532" style="134" width="11.7109375"/>
    <col customWidth="1" min="1533" max="1534" style="134" width="10.85546875"/>
    <col min="1535" max="1784" style="134" width="8.85546875"/>
    <col customWidth="1" min="1785" max="1785" style="134" width="3.85546875"/>
    <col customWidth="1" min="1786" max="1786" style="134" width="26"/>
    <col customWidth="1" min="1787" max="1787" style="134" width="80.28515625"/>
    <col customWidth="1" min="1788" max="1788" style="134" width="11.7109375"/>
    <col customWidth="1" min="1789" max="1790" style="134" width="10.85546875"/>
    <col min="1791" max="2040" style="134" width="8.85546875"/>
    <col customWidth="1" min="2041" max="2041" style="134" width="3.85546875"/>
    <col customWidth="1" min="2042" max="2042" style="134" width="26"/>
    <col customWidth="1" min="2043" max="2043" style="134" width="80.28515625"/>
    <col customWidth="1" min="2044" max="2044" style="134" width="11.7109375"/>
    <col customWidth="1" min="2045" max="2046" style="134" width="10.85546875"/>
    <col min="2047" max="2296" style="134" width="8.85546875"/>
    <col customWidth="1" min="2297" max="2297" style="134" width="3.85546875"/>
    <col customWidth="1" min="2298" max="2298" style="134" width="26"/>
    <col customWidth="1" min="2299" max="2299" style="134" width="80.28515625"/>
    <col customWidth="1" min="2300" max="2300" style="134" width="11.7109375"/>
    <col customWidth="1" min="2301" max="2302" style="134" width="10.85546875"/>
    <col min="2303" max="2552" style="134" width="8.85546875"/>
    <col customWidth="1" min="2553" max="2553" style="134" width="3.85546875"/>
    <col customWidth="1" min="2554" max="2554" style="134" width="26"/>
    <col customWidth="1" min="2555" max="2555" style="134" width="80.28515625"/>
    <col customWidth="1" min="2556" max="2556" style="134" width="11.7109375"/>
    <col customWidth="1" min="2557" max="2558" style="134" width="10.85546875"/>
    <col min="2559" max="2808" style="134" width="8.85546875"/>
    <col customWidth="1" min="2809" max="2809" style="134" width="3.85546875"/>
    <col customWidth="1" min="2810" max="2810" style="134" width="26"/>
    <col customWidth="1" min="2811" max="2811" style="134" width="80.28515625"/>
    <col customWidth="1" min="2812" max="2812" style="134" width="11.7109375"/>
    <col customWidth="1" min="2813" max="2814" style="134" width="10.85546875"/>
    <col min="2815" max="3064" style="134" width="8.85546875"/>
    <col customWidth="1" min="3065" max="3065" style="134" width="3.85546875"/>
    <col customWidth="1" min="3066" max="3066" style="134" width="26"/>
    <col customWidth="1" min="3067" max="3067" style="134" width="80.28515625"/>
    <col customWidth="1" min="3068" max="3068" style="134" width="11.7109375"/>
    <col customWidth="1" min="3069" max="3070" style="134" width="10.85546875"/>
    <col min="3071" max="3320" style="134" width="8.85546875"/>
    <col customWidth="1" min="3321" max="3321" style="134" width="3.85546875"/>
    <col customWidth="1" min="3322" max="3322" style="134" width="26"/>
    <col customWidth="1" min="3323" max="3323" style="134" width="80.28515625"/>
    <col customWidth="1" min="3324" max="3324" style="134" width="11.7109375"/>
    <col customWidth="1" min="3325" max="3326" style="134" width="10.85546875"/>
    <col min="3327" max="3576" style="134" width="8.85546875"/>
    <col customWidth="1" min="3577" max="3577" style="134" width="3.85546875"/>
    <col customWidth="1" min="3578" max="3578" style="134" width="26"/>
    <col customWidth="1" min="3579" max="3579" style="134" width="80.28515625"/>
    <col customWidth="1" min="3580" max="3580" style="134" width="11.7109375"/>
    <col customWidth="1" min="3581" max="3582" style="134" width="10.85546875"/>
    <col min="3583" max="3832" style="134" width="8.85546875"/>
    <col customWidth="1" min="3833" max="3833" style="134" width="3.85546875"/>
    <col customWidth="1" min="3834" max="3834" style="134" width="26"/>
    <col customWidth="1" min="3835" max="3835" style="134" width="80.28515625"/>
    <col customWidth="1" min="3836" max="3836" style="134" width="11.7109375"/>
    <col customWidth="1" min="3837" max="3838" style="134" width="10.85546875"/>
    <col min="3839" max="4088" style="134" width="8.85546875"/>
    <col customWidth="1" min="4089" max="4089" style="134" width="3.85546875"/>
    <col customWidth="1" min="4090" max="4090" style="134" width="26"/>
    <col customWidth="1" min="4091" max="4091" style="134" width="80.28515625"/>
    <col customWidth="1" min="4092" max="4092" style="134" width="11.7109375"/>
    <col customWidth="1" min="4093" max="4094" style="134" width="10.85546875"/>
    <col min="4095" max="4344" style="134" width="8.85546875"/>
    <col customWidth="1" min="4345" max="4345" style="134" width="3.85546875"/>
    <col customWidth="1" min="4346" max="4346" style="134" width="26"/>
    <col customWidth="1" min="4347" max="4347" style="134" width="80.28515625"/>
    <col customWidth="1" min="4348" max="4348" style="134" width="11.7109375"/>
    <col customWidth="1" min="4349" max="4350" style="134" width="10.85546875"/>
    <col min="4351" max="4600" style="134" width="8.85546875"/>
    <col customWidth="1" min="4601" max="4601" style="134" width="3.85546875"/>
    <col customWidth="1" min="4602" max="4602" style="134" width="26"/>
    <col customWidth="1" min="4603" max="4603" style="134" width="80.28515625"/>
    <col customWidth="1" min="4604" max="4604" style="134" width="11.7109375"/>
    <col customWidth="1" min="4605" max="4606" style="134" width="10.85546875"/>
    <col min="4607" max="4856" style="134" width="8.85546875"/>
    <col customWidth="1" min="4857" max="4857" style="134" width="3.85546875"/>
    <col customWidth="1" min="4858" max="4858" style="134" width="26"/>
    <col customWidth="1" min="4859" max="4859" style="134" width="80.28515625"/>
    <col customWidth="1" min="4860" max="4860" style="134" width="11.7109375"/>
    <col customWidth="1" min="4861" max="4862" style="134" width="10.85546875"/>
    <col min="4863" max="5112" style="134" width="8.85546875"/>
    <col customWidth="1" min="5113" max="5113" style="134" width="3.85546875"/>
    <col customWidth="1" min="5114" max="5114" style="134" width="26"/>
    <col customWidth="1" min="5115" max="5115" style="134" width="80.28515625"/>
    <col customWidth="1" min="5116" max="5116" style="134" width="11.7109375"/>
    <col customWidth="1" min="5117" max="5118" style="134" width="10.85546875"/>
    <col min="5119" max="5368" style="134" width="8.85546875"/>
    <col customWidth="1" min="5369" max="5369" style="134" width="3.85546875"/>
    <col customWidth="1" min="5370" max="5370" style="134" width="26"/>
    <col customWidth="1" min="5371" max="5371" style="134" width="80.28515625"/>
    <col customWidth="1" min="5372" max="5372" style="134" width="11.7109375"/>
    <col customWidth="1" min="5373" max="5374" style="134" width="10.85546875"/>
    <col min="5375" max="5624" style="134" width="8.85546875"/>
    <col customWidth="1" min="5625" max="5625" style="134" width="3.85546875"/>
    <col customWidth="1" min="5626" max="5626" style="134" width="26"/>
    <col customWidth="1" min="5627" max="5627" style="134" width="80.28515625"/>
    <col customWidth="1" min="5628" max="5628" style="134" width="11.7109375"/>
    <col customWidth="1" min="5629" max="5630" style="134" width="10.85546875"/>
    <col min="5631" max="5880" style="134" width="8.85546875"/>
    <col customWidth="1" min="5881" max="5881" style="134" width="3.85546875"/>
    <col customWidth="1" min="5882" max="5882" style="134" width="26"/>
    <col customWidth="1" min="5883" max="5883" style="134" width="80.28515625"/>
    <col customWidth="1" min="5884" max="5884" style="134" width="11.7109375"/>
    <col customWidth="1" min="5885" max="5886" style="134" width="10.85546875"/>
    <col min="5887" max="6136" style="134" width="8.85546875"/>
    <col customWidth="1" min="6137" max="6137" style="134" width="3.85546875"/>
    <col customWidth="1" min="6138" max="6138" style="134" width="26"/>
    <col customWidth="1" min="6139" max="6139" style="134" width="80.28515625"/>
    <col customWidth="1" min="6140" max="6140" style="134" width="11.7109375"/>
    <col customWidth="1" min="6141" max="6142" style="134" width="10.85546875"/>
    <col min="6143" max="6392" style="134" width="8.85546875"/>
    <col customWidth="1" min="6393" max="6393" style="134" width="3.85546875"/>
    <col customWidth="1" min="6394" max="6394" style="134" width="26"/>
    <col customWidth="1" min="6395" max="6395" style="134" width="80.28515625"/>
    <col customWidth="1" min="6396" max="6396" style="134" width="11.7109375"/>
    <col customWidth="1" min="6397" max="6398" style="134" width="10.85546875"/>
    <col min="6399" max="6648" style="134" width="8.85546875"/>
    <col customWidth="1" min="6649" max="6649" style="134" width="3.85546875"/>
    <col customWidth="1" min="6650" max="6650" style="134" width="26"/>
    <col customWidth="1" min="6651" max="6651" style="134" width="80.28515625"/>
    <col customWidth="1" min="6652" max="6652" style="134" width="11.7109375"/>
    <col customWidth="1" min="6653" max="6654" style="134" width="10.85546875"/>
    <col min="6655" max="6904" style="134" width="8.85546875"/>
    <col customWidth="1" min="6905" max="6905" style="134" width="3.85546875"/>
    <col customWidth="1" min="6906" max="6906" style="134" width="26"/>
    <col customWidth="1" min="6907" max="6907" style="134" width="80.28515625"/>
    <col customWidth="1" min="6908" max="6908" style="134" width="11.7109375"/>
    <col customWidth="1" min="6909" max="6910" style="134" width="10.85546875"/>
    <col min="6911" max="7160" style="134" width="8.85546875"/>
    <col customWidth="1" min="7161" max="7161" style="134" width="3.85546875"/>
    <col customWidth="1" min="7162" max="7162" style="134" width="26"/>
    <col customWidth="1" min="7163" max="7163" style="134" width="80.28515625"/>
    <col customWidth="1" min="7164" max="7164" style="134" width="11.7109375"/>
    <col customWidth="1" min="7165" max="7166" style="134" width="10.85546875"/>
    <col min="7167" max="7416" style="134" width="8.85546875"/>
    <col customWidth="1" min="7417" max="7417" style="134" width="3.85546875"/>
    <col customWidth="1" min="7418" max="7418" style="134" width="26"/>
    <col customWidth="1" min="7419" max="7419" style="134" width="80.28515625"/>
    <col customWidth="1" min="7420" max="7420" style="134" width="11.7109375"/>
    <col customWidth="1" min="7421" max="7422" style="134" width="10.85546875"/>
    <col min="7423" max="7672" style="134" width="8.85546875"/>
    <col customWidth="1" min="7673" max="7673" style="134" width="3.85546875"/>
    <col customWidth="1" min="7674" max="7674" style="134" width="26"/>
    <col customWidth="1" min="7675" max="7675" style="134" width="80.28515625"/>
    <col customWidth="1" min="7676" max="7676" style="134" width="11.7109375"/>
    <col customWidth="1" min="7677" max="7678" style="134" width="10.85546875"/>
    <col min="7679" max="7928" style="134" width="8.85546875"/>
    <col customWidth="1" min="7929" max="7929" style="134" width="3.85546875"/>
    <col customWidth="1" min="7930" max="7930" style="134" width="26"/>
    <col customWidth="1" min="7931" max="7931" style="134" width="80.28515625"/>
    <col customWidth="1" min="7932" max="7932" style="134" width="11.7109375"/>
    <col customWidth="1" min="7933" max="7934" style="134" width="10.85546875"/>
    <col min="7935" max="8184" style="134" width="8.85546875"/>
    <col customWidth="1" min="8185" max="8185" style="134" width="3.85546875"/>
    <col customWidth="1" min="8186" max="8186" style="134" width="26"/>
    <col customWidth="1" min="8187" max="8187" style="134" width="80.28515625"/>
    <col customWidth="1" min="8188" max="8188" style="134" width="11.7109375"/>
    <col customWidth="1" min="8189" max="8190" style="134" width="10.85546875"/>
    <col min="8191" max="8440" style="134" width="8.85546875"/>
    <col customWidth="1" min="8441" max="8441" style="134" width="3.85546875"/>
    <col customWidth="1" min="8442" max="8442" style="134" width="26"/>
    <col customWidth="1" min="8443" max="8443" style="134" width="80.28515625"/>
    <col customWidth="1" min="8444" max="8444" style="134" width="11.7109375"/>
    <col customWidth="1" min="8445" max="8446" style="134" width="10.85546875"/>
    <col min="8447" max="8696" style="134" width="8.85546875"/>
    <col customWidth="1" min="8697" max="8697" style="134" width="3.85546875"/>
    <col customWidth="1" min="8698" max="8698" style="134" width="26"/>
    <col customWidth="1" min="8699" max="8699" style="134" width="80.28515625"/>
    <col customWidth="1" min="8700" max="8700" style="134" width="11.7109375"/>
    <col customWidth="1" min="8701" max="8702" style="134" width="10.85546875"/>
    <col min="8703" max="8952" style="134" width="8.85546875"/>
    <col customWidth="1" min="8953" max="8953" style="134" width="3.85546875"/>
    <col customWidth="1" min="8954" max="8954" style="134" width="26"/>
    <col customWidth="1" min="8955" max="8955" style="134" width="80.28515625"/>
    <col customWidth="1" min="8956" max="8956" style="134" width="11.7109375"/>
    <col customWidth="1" min="8957" max="8958" style="134" width="10.85546875"/>
    <col min="8959" max="9208" style="134" width="8.85546875"/>
    <col customWidth="1" min="9209" max="9209" style="134" width="3.85546875"/>
    <col customWidth="1" min="9210" max="9210" style="134" width="26"/>
    <col customWidth="1" min="9211" max="9211" style="134" width="80.28515625"/>
    <col customWidth="1" min="9212" max="9212" style="134" width="11.7109375"/>
    <col customWidth="1" min="9213" max="9214" style="134" width="10.85546875"/>
    <col min="9215" max="9464" style="134" width="8.85546875"/>
    <col customWidth="1" min="9465" max="9465" style="134" width="3.85546875"/>
    <col customWidth="1" min="9466" max="9466" style="134" width="26"/>
    <col customWidth="1" min="9467" max="9467" style="134" width="80.28515625"/>
    <col customWidth="1" min="9468" max="9468" style="134" width="11.7109375"/>
    <col customWidth="1" min="9469" max="9470" style="134" width="10.85546875"/>
    <col min="9471" max="9720" style="134" width="8.85546875"/>
    <col customWidth="1" min="9721" max="9721" style="134" width="3.85546875"/>
    <col customWidth="1" min="9722" max="9722" style="134" width="26"/>
    <col customWidth="1" min="9723" max="9723" style="134" width="80.28515625"/>
    <col customWidth="1" min="9724" max="9724" style="134" width="11.7109375"/>
    <col customWidth="1" min="9725" max="9726" style="134" width="10.85546875"/>
    <col min="9727" max="9976" style="134" width="8.85546875"/>
    <col customWidth="1" min="9977" max="9977" style="134" width="3.85546875"/>
    <col customWidth="1" min="9978" max="9978" style="134" width="26"/>
    <col customWidth="1" min="9979" max="9979" style="134" width="80.28515625"/>
    <col customWidth="1" min="9980" max="9980" style="134" width="11.7109375"/>
    <col customWidth="1" min="9981" max="9982" style="134" width="10.85546875"/>
    <col min="9983" max="10232" style="134" width="8.85546875"/>
    <col customWidth="1" min="10233" max="10233" style="134" width="3.85546875"/>
    <col customWidth="1" min="10234" max="10234" style="134" width="26"/>
    <col customWidth="1" min="10235" max="10235" style="134" width="80.28515625"/>
    <col customWidth="1" min="10236" max="10236" style="134" width="11.7109375"/>
    <col customWidth="1" min="10237" max="10238" style="134" width="10.85546875"/>
    <col min="10239" max="10488" style="134" width="8.85546875"/>
    <col customWidth="1" min="10489" max="10489" style="134" width="3.85546875"/>
    <col customWidth="1" min="10490" max="10490" style="134" width="26"/>
    <col customWidth="1" min="10491" max="10491" style="134" width="80.28515625"/>
    <col customWidth="1" min="10492" max="10492" style="134" width="11.7109375"/>
    <col customWidth="1" min="10493" max="10494" style="134" width="10.85546875"/>
    <col min="10495" max="10744" style="134" width="8.85546875"/>
    <col customWidth="1" min="10745" max="10745" style="134" width="3.85546875"/>
    <col customWidth="1" min="10746" max="10746" style="134" width="26"/>
    <col customWidth="1" min="10747" max="10747" style="134" width="80.28515625"/>
    <col customWidth="1" min="10748" max="10748" style="134" width="11.7109375"/>
    <col customWidth="1" min="10749" max="10750" style="134" width="10.85546875"/>
    <col min="10751" max="11000" style="134" width="8.85546875"/>
    <col customWidth="1" min="11001" max="11001" style="134" width="3.85546875"/>
    <col customWidth="1" min="11002" max="11002" style="134" width="26"/>
    <col customWidth="1" min="11003" max="11003" style="134" width="80.28515625"/>
    <col customWidth="1" min="11004" max="11004" style="134" width="11.7109375"/>
    <col customWidth="1" min="11005" max="11006" style="134" width="10.85546875"/>
    <col min="11007" max="11256" style="134" width="8.85546875"/>
    <col customWidth="1" min="11257" max="11257" style="134" width="3.85546875"/>
    <col customWidth="1" min="11258" max="11258" style="134" width="26"/>
    <col customWidth="1" min="11259" max="11259" style="134" width="80.28515625"/>
    <col customWidth="1" min="11260" max="11260" style="134" width="11.7109375"/>
    <col customWidth="1" min="11261" max="11262" style="134" width="10.85546875"/>
    <col min="11263" max="11512" style="134" width="8.85546875"/>
    <col customWidth="1" min="11513" max="11513" style="134" width="3.85546875"/>
    <col customWidth="1" min="11514" max="11514" style="134" width="26"/>
    <col customWidth="1" min="11515" max="11515" style="134" width="80.28515625"/>
    <col customWidth="1" min="11516" max="11516" style="134" width="11.7109375"/>
    <col customWidth="1" min="11517" max="11518" style="134" width="10.85546875"/>
    <col min="11519" max="11768" style="134" width="8.85546875"/>
    <col customWidth="1" min="11769" max="11769" style="134" width="3.85546875"/>
    <col customWidth="1" min="11770" max="11770" style="134" width="26"/>
    <col customWidth="1" min="11771" max="11771" style="134" width="80.28515625"/>
    <col customWidth="1" min="11772" max="11772" style="134" width="11.7109375"/>
    <col customWidth="1" min="11773" max="11774" style="134" width="10.85546875"/>
    <col min="11775" max="12024" style="134" width="8.85546875"/>
    <col customWidth="1" min="12025" max="12025" style="134" width="3.85546875"/>
    <col customWidth="1" min="12026" max="12026" style="134" width="26"/>
    <col customWidth="1" min="12027" max="12027" style="134" width="80.28515625"/>
    <col customWidth="1" min="12028" max="12028" style="134" width="11.7109375"/>
    <col customWidth="1" min="12029" max="12030" style="134" width="10.85546875"/>
    <col min="12031" max="12280" style="134" width="8.85546875"/>
    <col customWidth="1" min="12281" max="12281" style="134" width="3.85546875"/>
    <col customWidth="1" min="12282" max="12282" style="134" width="26"/>
    <col customWidth="1" min="12283" max="12283" style="134" width="80.28515625"/>
    <col customWidth="1" min="12284" max="12284" style="134" width="11.7109375"/>
    <col customWidth="1" min="12285" max="12286" style="134" width="10.85546875"/>
    <col min="12287" max="12536" style="134" width="8.85546875"/>
    <col customWidth="1" min="12537" max="12537" style="134" width="3.85546875"/>
    <col customWidth="1" min="12538" max="12538" style="134" width="26"/>
    <col customWidth="1" min="12539" max="12539" style="134" width="80.28515625"/>
    <col customWidth="1" min="12540" max="12540" style="134" width="11.7109375"/>
    <col customWidth="1" min="12541" max="12542" style="134" width="10.85546875"/>
    <col min="12543" max="12792" style="134" width="8.85546875"/>
    <col customWidth="1" min="12793" max="12793" style="134" width="3.85546875"/>
    <col customWidth="1" min="12794" max="12794" style="134" width="26"/>
    <col customWidth="1" min="12795" max="12795" style="134" width="80.28515625"/>
    <col customWidth="1" min="12796" max="12796" style="134" width="11.7109375"/>
    <col customWidth="1" min="12797" max="12798" style="134" width="10.85546875"/>
    <col min="12799" max="13048" style="134" width="8.85546875"/>
    <col customWidth="1" min="13049" max="13049" style="134" width="3.85546875"/>
    <col customWidth="1" min="13050" max="13050" style="134" width="26"/>
    <col customWidth="1" min="13051" max="13051" style="134" width="80.28515625"/>
    <col customWidth="1" min="13052" max="13052" style="134" width="11.7109375"/>
    <col customWidth="1" min="13053" max="13054" style="134" width="10.85546875"/>
    <col min="13055" max="13304" style="134" width="8.85546875"/>
    <col customWidth="1" min="13305" max="13305" style="134" width="3.85546875"/>
    <col customWidth="1" min="13306" max="13306" style="134" width="26"/>
    <col customWidth="1" min="13307" max="13307" style="134" width="80.28515625"/>
    <col customWidth="1" min="13308" max="13308" style="134" width="11.7109375"/>
    <col customWidth="1" min="13309" max="13310" style="134" width="10.85546875"/>
    <col min="13311" max="13560" style="134" width="8.85546875"/>
    <col customWidth="1" min="13561" max="13561" style="134" width="3.85546875"/>
    <col customWidth="1" min="13562" max="13562" style="134" width="26"/>
    <col customWidth="1" min="13563" max="13563" style="134" width="80.28515625"/>
    <col customWidth="1" min="13564" max="13564" style="134" width="11.7109375"/>
    <col customWidth="1" min="13565" max="13566" style="134" width="10.85546875"/>
    <col min="13567" max="13816" style="134" width="8.85546875"/>
    <col customWidth="1" min="13817" max="13817" style="134" width="3.85546875"/>
    <col customWidth="1" min="13818" max="13818" style="134" width="26"/>
    <col customWidth="1" min="13819" max="13819" style="134" width="80.28515625"/>
    <col customWidth="1" min="13820" max="13820" style="134" width="11.7109375"/>
    <col customWidth="1" min="13821" max="13822" style="134" width="10.85546875"/>
    <col min="13823" max="14072" style="134" width="8.85546875"/>
    <col customWidth="1" min="14073" max="14073" style="134" width="3.85546875"/>
    <col customWidth="1" min="14074" max="14074" style="134" width="26"/>
    <col customWidth="1" min="14075" max="14075" style="134" width="80.28515625"/>
    <col customWidth="1" min="14076" max="14076" style="134" width="11.7109375"/>
    <col customWidth="1" min="14077" max="14078" style="134" width="10.85546875"/>
    <col min="14079" max="14328" style="134" width="8.85546875"/>
    <col customWidth="1" min="14329" max="14329" style="134" width="3.85546875"/>
    <col customWidth="1" min="14330" max="14330" style="134" width="26"/>
    <col customWidth="1" min="14331" max="14331" style="134" width="80.28515625"/>
    <col customWidth="1" min="14332" max="14332" style="134" width="11.7109375"/>
    <col customWidth="1" min="14333" max="14334" style="134" width="10.85546875"/>
    <col min="14335" max="14584" style="134" width="8.85546875"/>
    <col customWidth="1" min="14585" max="14585" style="134" width="3.85546875"/>
    <col customWidth="1" min="14586" max="14586" style="134" width="26"/>
    <col customWidth="1" min="14587" max="14587" style="134" width="80.28515625"/>
    <col customWidth="1" min="14588" max="14588" style="134" width="11.7109375"/>
    <col customWidth="1" min="14589" max="14590" style="134" width="10.85546875"/>
    <col min="14591" max="14840" style="134" width="8.85546875"/>
    <col customWidth="1" min="14841" max="14841" style="134" width="3.85546875"/>
    <col customWidth="1" min="14842" max="14842" style="134" width="26"/>
    <col customWidth="1" min="14843" max="14843" style="134" width="80.28515625"/>
    <col customWidth="1" min="14844" max="14844" style="134" width="11.7109375"/>
    <col customWidth="1" min="14845" max="14846" style="134" width="10.85546875"/>
    <col min="14847" max="15096" style="134" width="8.85546875"/>
    <col customWidth="1" min="15097" max="15097" style="134" width="3.85546875"/>
    <col customWidth="1" min="15098" max="15098" style="134" width="26"/>
    <col customWidth="1" min="15099" max="15099" style="134" width="80.28515625"/>
    <col customWidth="1" min="15100" max="15100" style="134" width="11.7109375"/>
    <col customWidth="1" min="15101" max="15102" style="134" width="10.85546875"/>
    <col min="15103" max="15352" style="134" width="8.85546875"/>
    <col customWidth="1" min="15353" max="15353" style="134" width="3.85546875"/>
    <col customWidth="1" min="15354" max="15354" style="134" width="26"/>
    <col customWidth="1" min="15355" max="15355" style="134" width="80.28515625"/>
    <col customWidth="1" min="15356" max="15356" style="134" width="11.7109375"/>
    <col customWidth="1" min="15357" max="15358" style="134" width="10.85546875"/>
    <col min="15359" max="15608" style="134" width="8.85546875"/>
    <col customWidth="1" min="15609" max="15609" style="134" width="3.85546875"/>
    <col customWidth="1" min="15610" max="15610" style="134" width="26"/>
    <col customWidth="1" min="15611" max="15611" style="134" width="80.28515625"/>
    <col customWidth="1" min="15612" max="15612" style="134" width="11.7109375"/>
    <col customWidth="1" min="15613" max="15614" style="134" width="10.85546875"/>
    <col min="15615" max="15864" style="134" width="8.85546875"/>
    <col customWidth="1" min="15865" max="15865" style="134" width="3.85546875"/>
    <col customWidth="1" min="15866" max="15866" style="134" width="26"/>
    <col customWidth="1" min="15867" max="15867" style="134" width="80.28515625"/>
    <col customWidth="1" min="15868" max="15868" style="134" width="11.7109375"/>
    <col customWidth="1" min="15869" max="15870" style="134" width="10.85546875"/>
    <col min="15871" max="16120" style="134" width="8.85546875"/>
    <col customWidth="1" min="16121" max="16121" style="134" width="3.85546875"/>
    <col customWidth="1" min="16122" max="16122" style="134" width="26"/>
    <col customWidth="1" min="16123" max="16123" style="134" width="80.28515625"/>
    <col customWidth="1" min="16124" max="16124" style="134" width="11.7109375"/>
    <col customWidth="1" min="16125" max="16126" style="134" width="10.85546875"/>
    <col min="16127" max="16384" style="134" width="8.85546875"/>
  </cols>
  <sheetData>
    <row r="1" s="4" customFormat="1" ht="12">
      <c r="A1" s="4" t="s">
        <v>64</v>
      </c>
      <c r="B1" s="6"/>
      <c r="C1" s="7"/>
      <c r="F1" s="7"/>
      <c r="G1" s="8" t="s">
        <v>0</v>
      </c>
    </row>
    <row r="2" s="4" customFormat="1" ht="12">
      <c r="A2" s="4" t="s">
        <v>3</v>
      </c>
      <c r="B2" s="6"/>
      <c r="C2" s="7"/>
      <c r="F2" s="7"/>
      <c r="G2" s="8" t="s">
        <v>2</v>
      </c>
    </row>
    <row r="3" s="4" customFormat="1" ht="12">
      <c r="B3" s="6"/>
      <c r="C3" s="7"/>
      <c r="F3" s="7"/>
      <c r="G3" s="8" t="s">
        <v>65</v>
      </c>
    </row>
    <row r="4" ht="20.25">
      <c r="D4" s="138" t="s">
        <v>82</v>
      </c>
      <c r="F4" s="139"/>
    </row>
    <row r="5" s="140" customFormat="1" ht="25.5" customHeight="1">
      <c r="A5" s="141" t="s">
        <v>83</v>
      </c>
      <c r="B5" s="142"/>
      <c r="C5" s="143" t="s">
        <v>84</v>
      </c>
      <c r="D5" s="144" t="s">
        <v>85</v>
      </c>
      <c r="E5" s="144" t="s">
        <v>86</v>
      </c>
      <c r="F5" s="144" t="s">
        <v>10</v>
      </c>
      <c r="G5" s="145" t="s">
        <v>87</v>
      </c>
    </row>
    <row r="6" s="140" customFormat="1" ht="19.5" customHeight="1">
      <c r="A6" s="146" t="s">
        <v>88</v>
      </c>
      <c r="B6" s="147"/>
      <c r="C6" s="147"/>
      <c r="D6" s="147"/>
      <c r="E6" s="147"/>
      <c r="F6" s="147"/>
      <c r="G6" s="148"/>
      <c r="I6" s="149"/>
      <c r="J6" s="149"/>
      <c r="K6" s="149"/>
    </row>
    <row r="7" s="140" customFormat="1" ht="16.5" customHeight="1">
      <c r="A7" s="150"/>
      <c r="B7" s="151"/>
      <c r="C7" s="152"/>
      <c r="D7" s="153" t="s">
        <v>89</v>
      </c>
      <c r="E7" s="154"/>
      <c r="F7" s="155"/>
      <c r="G7" s="156" t="s">
        <v>90</v>
      </c>
      <c r="I7" s="157" t="s">
        <v>57</v>
      </c>
      <c r="J7" s="155"/>
      <c r="K7" s="149"/>
    </row>
    <row r="8" s="140" customFormat="1" ht="16.5" customHeight="1">
      <c r="A8" s="158">
        <v>1</v>
      </c>
      <c r="B8" s="159"/>
      <c r="C8" s="160" t="s">
        <v>91</v>
      </c>
      <c r="D8" s="160" t="s">
        <v>92</v>
      </c>
      <c r="E8" s="160" t="s">
        <v>93</v>
      </c>
      <c r="F8" s="161">
        <f t="shared" ref="F8:F9" si="3">ROUND(J8+J8*100%,-2)</f>
        <v>5800</v>
      </c>
      <c r="G8" s="162"/>
      <c r="I8" s="163" t="s">
        <v>57</v>
      </c>
      <c r="J8" s="163">
        <v>2890</v>
      </c>
      <c r="K8" s="149"/>
    </row>
    <row r="9" s="140" customFormat="1" ht="16.5" customHeight="1">
      <c r="A9" s="158">
        <f>A8+1</f>
        <v>2</v>
      </c>
      <c r="B9" s="159"/>
      <c r="C9" s="160" t="s">
        <v>94</v>
      </c>
      <c r="D9" s="160" t="s">
        <v>95</v>
      </c>
      <c r="E9" s="160" t="s">
        <v>93</v>
      </c>
      <c r="F9" s="161">
        <f t="shared" si="3"/>
        <v>6600</v>
      </c>
      <c r="G9" s="162"/>
      <c r="I9" s="163" t="s">
        <v>57</v>
      </c>
      <c r="J9" s="163">
        <v>3290</v>
      </c>
      <c r="K9" s="149"/>
    </row>
    <row r="10" s="140" customFormat="1" ht="16.5" customHeight="1">
      <c r="A10" s="158"/>
      <c r="B10" s="159"/>
      <c r="C10" s="164"/>
      <c r="D10" s="165" t="s">
        <v>96</v>
      </c>
      <c r="E10" s="166"/>
      <c r="F10" s="167"/>
      <c r="G10" s="162"/>
      <c r="I10" s="163" t="s">
        <v>57</v>
      </c>
      <c r="J10" s="167"/>
      <c r="K10" s="149"/>
    </row>
    <row r="11" s="140" customFormat="1" ht="16.5" customHeight="1">
      <c r="A11" s="158">
        <f>A9+1</f>
        <v>3</v>
      </c>
      <c r="B11" s="159"/>
      <c r="C11" s="160" t="s">
        <v>97</v>
      </c>
      <c r="D11" s="160" t="s">
        <v>98</v>
      </c>
      <c r="E11" s="160" t="s">
        <v>93</v>
      </c>
      <c r="F11" s="161">
        <f t="shared" ref="F11:F20" si="4">ROUND(J11+J11*100%,-2)</f>
        <v>4700</v>
      </c>
      <c r="G11" s="162"/>
      <c r="I11" s="163" t="s">
        <v>57</v>
      </c>
      <c r="J11" s="163">
        <v>2350</v>
      </c>
      <c r="K11" s="149"/>
    </row>
    <row r="12" s="140" customFormat="1" ht="16.5" customHeight="1">
      <c r="A12" s="158">
        <f t="shared" ref="A12:A13" si="5">A11+1</f>
        <v>4</v>
      </c>
      <c r="B12" s="159"/>
      <c r="C12" s="160" t="s">
        <v>99</v>
      </c>
      <c r="D12" s="160" t="s">
        <v>100</v>
      </c>
      <c r="E12" s="160" t="s">
        <v>93</v>
      </c>
      <c r="F12" s="161">
        <f t="shared" si="4"/>
        <v>6900</v>
      </c>
      <c r="G12" s="162"/>
      <c r="I12" s="163" t="s">
        <v>57</v>
      </c>
      <c r="J12" s="163">
        <v>3460</v>
      </c>
      <c r="K12" s="149"/>
    </row>
    <row r="13" s="140" customFormat="1" ht="16.5" customHeight="1">
      <c r="A13" s="158">
        <f t="shared" si="5"/>
        <v>5</v>
      </c>
      <c r="B13" s="159"/>
      <c r="C13" s="160" t="s">
        <v>101</v>
      </c>
      <c r="D13" s="160" t="s">
        <v>102</v>
      </c>
      <c r="E13" s="160" t="s">
        <v>93</v>
      </c>
      <c r="F13" s="161">
        <f t="shared" si="4"/>
        <v>6600</v>
      </c>
      <c r="G13" s="162"/>
      <c r="I13" s="163" t="s">
        <v>57</v>
      </c>
      <c r="J13" s="163">
        <v>3290</v>
      </c>
      <c r="K13" s="149"/>
    </row>
    <row r="14" s="140" customFormat="1" ht="16.5" customHeight="1">
      <c r="A14" s="158"/>
      <c r="B14" s="159"/>
      <c r="C14" s="160"/>
      <c r="D14" s="168" t="s">
        <v>103</v>
      </c>
      <c r="E14" s="160"/>
      <c r="F14" s="163"/>
      <c r="G14" s="162"/>
      <c r="I14" s="163" t="s">
        <v>57</v>
      </c>
      <c r="J14" s="163"/>
      <c r="K14" s="149"/>
    </row>
    <row r="15" ht="16.5" customHeight="1">
      <c r="A15" s="158">
        <f>A13+1</f>
        <v>6</v>
      </c>
      <c r="B15" s="169"/>
      <c r="C15" s="160" t="s">
        <v>104</v>
      </c>
      <c r="D15" s="160" t="s">
        <v>105</v>
      </c>
      <c r="E15" s="160" t="s">
        <v>93</v>
      </c>
      <c r="F15" s="161">
        <f t="shared" si="4"/>
        <v>1900</v>
      </c>
      <c r="G15" s="162"/>
      <c r="I15" s="163" t="s">
        <v>57</v>
      </c>
      <c r="J15" s="163">
        <v>960</v>
      </c>
      <c r="K15" s="170"/>
    </row>
    <row r="16" ht="16.5" customHeight="1">
      <c r="A16" s="158">
        <f t="shared" ref="A16:A20" si="6">A15+1</f>
        <v>7</v>
      </c>
      <c r="B16" s="169"/>
      <c r="C16" s="160" t="s">
        <v>106</v>
      </c>
      <c r="D16" s="160" t="s">
        <v>107</v>
      </c>
      <c r="E16" s="160" t="s">
        <v>93</v>
      </c>
      <c r="F16" s="161">
        <f t="shared" si="4"/>
        <v>2300</v>
      </c>
      <c r="G16" s="162"/>
      <c r="I16" s="163" t="s">
        <v>57</v>
      </c>
      <c r="J16" s="163">
        <v>1160</v>
      </c>
      <c r="K16" s="170"/>
    </row>
    <row r="17" ht="16.5" customHeight="1">
      <c r="A17" s="158">
        <f t="shared" si="6"/>
        <v>8</v>
      </c>
      <c r="B17" s="169"/>
      <c r="C17" s="160" t="s">
        <v>108</v>
      </c>
      <c r="D17" s="160" t="s">
        <v>109</v>
      </c>
      <c r="E17" s="160" t="s">
        <v>93</v>
      </c>
      <c r="F17" s="161">
        <f t="shared" si="4"/>
        <v>2300</v>
      </c>
      <c r="G17" s="162"/>
      <c r="I17" s="163" t="s">
        <v>57</v>
      </c>
      <c r="J17" s="163">
        <v>1140</v>
      </c>
      <c r="K17" s="170"/>
    </row>
    <row r="18" ht="16.5" customHeight="1">
      <c r="A18" s="158">
        <f t="shared" si="6"/>
        <v>9</v>
      </c>
      <c r="B18" s="169"/>
      <c r="C18" s="160" t="s">
        <v>110</v>
      </c>
      <c r="D18" s="160" t="s">
        <v>111</v>
      </c>
      <c r="E18" s="160" t="s">
        <v>112</v>
      </c>
      <c r="F18" s="161">
        <f t="shared" si="4"/>
        <v>1300</v>
      </c>
      <c r="G18" s="162"/>
      <c r="I18" s="163" t="s">
        <v>57</v>
      </c>
      <c r="J18" s="163">
        <v>670</v>
      </c>
      <c r="K18" s="170"/>
    </row>
    <row r="19" ht="16.5" customHeight="1">
      <c r="A19" s="158">
        <f t="shared" si="6"/>
        <v>10</v>
      </c>
      <c r="B19" s="169"/>
      <c r="C19" s="160" t="s">
        <v>113</v>
      </c>
      <c r="D19" s="160" t="s">
        <v>114</v>
      </c>
      <c r="E19" s="160" t="s">
        <v>112</v>
      </c>
      <c r="F19" s="161">
        <f t="shared" si="4"/>
        <v>1600</v>
      </c>
      <c r="G19" s="162"/>
      <c r="I19" s="163" t="s">
        <v>57</v>
      </c>
      <c r="J19" s="163">
        <v>810</v>
      </c>
      <c r="K19" s="170"/>
    </row>
    <row r="20" ht="16.5" customHeight="1">
      <c r="A20" s="171">
        <f t="shared" si="6"/>
        <v>11</v>
      </c>
      <c r="B20" s="172"/>
      <c r="C20" s="173" t="s">
        <v>115</v>
      </c>
      <c r="D20" s="173" t="s">
        <v>116</v>
      </c>
      <c r="E20" s="173" t="s">
        <v>112</v>
      </c>
      <c r="F20" s="161">
        <f t="shared" si="4"/>
        <v>1600</v>
      </c>
      <c r="G20" s="174"/>
      <c r="I20" s="175" t="s">
        <v>57</v>
      </c>
      <c r="J20" s="175">
        <v>810</v>
      </c>
      <c r="K20" s="170"/>
    </row>
    <row r="21" s="140" customFormat="1" ht="16.5" customHeight="1">
      <c r="A21" s="150"/>
      <c r="B21" s="151"/>
      <c r="C21" s="152"/>
      <c r="D21" s="153" t="s">
        <v>117</v>
      </c>
      <c r="E21" s="154"/>
      <c r="F21" s="155"/>
      <c r="G21" s="156" t="s">
        <v>90</v>
      </c>
      <c r="I21" s="157" t="s">
        <v>57</v>
      </c>
      <c r="J21" s="155"/>
      <c r="K21" s="149"/>
    </row>
    <row r="22" s="140" customFormat="1" ht="16.5" customHeight="1">
      <c r="A22" s="158">
        <f>A20+1</f>
        <v>12</v>
      </c>
      <c r="B22" s="159"/>
      <c r="C22" s="160" t="s">
        <v>118</v>
      </c>
      <c r="D22" s="160" t="s">
        <v>119</v>
      </c>
      <c r="E22" s="160" t="s">
        <v>93</v>
      </c>
      <c r="F22" s="161">
        <f t="shared" ref="F22:F25" si="7">ROUND(J22+J22*110%,-2)</f>
        <v>4700</v>
      </c>
      <c r="G22" s="162"/>
      <c r="I22" s="163" t="s">
        <v>57</v>
      </c>
      <c r="J22" s="163">
        <v>2230</v>
      </c>
      <c r="K22" s="149"/>
    </row>
    <row r="23" s="140" customFormat="1" ht="16.5" customHeight="1">
      <c r="A23" s="158">
        <f t="shared" ref="A23:A28" si="8">A22+1</f>
        <v>13</v>
      </c>
      <c r="B23" s="159"/>
      <c r="C23" s="160" t="s">
        <v>120</v>
      </c>
      <c r="D23" s="160" t="s">
        <v>121</v>
      </c>
      <c r="E23" s="160" t="s">
        <v>93</v>
      </c>
      <c r="F23" s="161">
        <f t="shared" si="7"/>
        <v>0</v>
      </c>
      <c r="G23" s="162"/>
      <c r="I23" s="163" t="s">
        <v>57</v>
      </c>
      <c r="J23" s="167"/>
      <c r="K23" s="149"/>
    </row>
    <row r="24" s="140" customFormat="1" ht="16.5" customHeight="1">
      <c r="A24" s="158">
        <f t="shared" si="8"/>
        <v>14</v>
      </c>
      <c r="B24" s="159"/>
      <c r="C24" s="164"/>
      <c r="D24" s="165" t="s">
        <v>122</v>
      </c>
      <c r="E24" s="166"/>
      <c r="F24" s="167"/>
      <c r="G24" s="162"/>
      <c r="I24" s="163" t="s">
        <v>57</v>
      </c>
      <c r="J24" s="163">
        <v>2890</v>
      </c>
      <c r="K24" s="149"/>
    </row>
    <row r="25" s="140" customFormat="1" ht="16.5" customHeight="1">
      <c r="A25" s="158">
        <f t="shared" si="8"/>
        <v>15</v>
      </c>
      <c r="B25" s="159"/>
      <c r="C25" s="160" t="s">
        <v>123</v>
      </c>
      <c r="D25" s="160" t="s">
        <v>124</v>
      </c>
      <c r="E25" s="160" t="s">
        <v>93</v>
      </c>
      <c r="F25" s="161">
        <f t="shared" si="7"/>
        <v>0</v>
      </c>
      <c r="G25" s="162"/>
      <c r="I25" s="163" t="s">
        <v>57</v>
      </c>
      <c r="J25" s="163"/>
      <c r="K25" s="149"/>
    </row>
    <row r="26" s="140" customFormat="1" ht="16.5" customHeight="1">
      <c r="A26" s="158">
        <f t="shared" si="8"/>
        <v>16</v>
      </c>
      <c r="B26" s="159"/>
      <c r="C26" s="160"/>
      <c r="D26" s="168" t="s">
        <v>103</v>
      </c>
      <c r="E26" s="160"/>
      <c r="F26" s="163"/>
      <c r="G26" s="162"/>
      <c r="I26" s="163" t="s">
        <v>57</v>
      </c>
      <c r="J26" s="163">
        <v>960</v>
      </c>
      <c r="K26" s="149"/>
    </row>
    <row r="27" ht="16.5" customHeight="1">
      <c r="A27" s="158">
        <f t="shared" si="8"/>
        <v>17</v>
      </c>
      <c r="B27" s="169"/>
      <c r="C27" s="160" t="s">
        <v>125</v>
      </c>
      <c r="D27" s="160" t="s">
        <v>126</v>
      </c>
      <c r="E27" s="160" t="s">
        <v>93</v>
      </c>
      <c r="F27" s="161">
        <f t="shared" ref="F27:F28" si="9">ROUND(J27+J27*110%,-3)</f>
        <v>1000</v>
      </c>
      <c r="G27" s="162"/>
      <c r="I27" s="175" t="s">
        <v>57</v>
      </c>
      <c r="J27" s="175">
        <v>670</v>
      </c>
      <c r="K27" s="170"/>
    </row>
    <row r="28" ht="16.5" customHeight="1">
      <c r="A28" s="171">
        <f t="shared" si="8"/>
        <v>18</v>
      </c>
      <c r="B28" s="172"/>
      <c r="C28" s="173" t="s">
        <v>127</v>
      </c>
      <c r="D28" s="173" t="s">
        <v>128</v>
      </c>
      <c r="E28" s="173" t="s">
        <v>112</v>
      </c>
      <c r="F28" s="161">
        <f t="shared" si="9"/>
        <v>1000</v>
      </c>
      <c r="G28" s="174"/>
      <c r="I28" s="176" t="s">
        <v>57</v>
      </c>
      <c r="J28" s="176">
        <v>440</v>
      </c>
      <c r="K28" s="170"/>
    </row>
    <row r="29" s="140" customFormat="1" ht="16.5" customHeight="1">
      <c r="A29" s="150"/>
      <c r="B29" s="151"/>
      <c r="C29" s="177"/>
      <c r="D29" s="153" t="s">
        <v>129</v>
      </c>
      <c r="E29" s="177"/>
      <c r="F29" s="157"/>
      <c r="G29" s="178" t="s">
        <v>90</v>
      </c>
      <c r="I29" s="176" t="s">
        <v>57</v>
      </c>
      <c r="J29" s="176"/>
      <c r="K29" s="149"/>
    </row>
    <row r="30" ht="16.5" customHeight="1">
      <c r="A30" s="158">
        <f>A28+1</f>
        <v>19</v>
      </c>
      <c r="B30" s="169"/>
      <c r="C30" s="160" t="s">
        <v>130</v>
      </c>
      <c r="D30" s="160" t="s">
        <v>131</v>
      </c>
      <c r="E30" s="160" t="s">
        <v>93</v>
      </c>
      <c r="F30" s="161">
        <f>ROUND(J30+J30*110%,-2)</f>
        <v>5100</v>
      </c>
      <c r="G30" s="179"/>
      <c r="I30" s="176" t="s">
        <v>57</v>
      </c>
      <c r="J30" s="176">
        <v>2450</v>
      </c>
      <c r="K30" s="170"/>
    </row>
    <row r="31" s="140" customFormat="1" ht="16.5" customHeight="1">
      <c r="A31" s="158">
        <f t="shared" ref="A31:A37" si="10">A30+1</f>
        <v>20</v>
      </c>
      <c r="B31" s="159"/>
      <c r="C31" s="160"/>
      <c r="D31" s="168" t="s">
        <v>103</v>
      </c>
      <c r="E31" s="160"/>
      <c r="F31" s="163"/>
      <c r="G31" s="179"/>
      <c r="I31" s="176" t="s">
        <v>57</v>
      </c>
      <c r="J31" s="176"/>
      <c r="K31" s="149"/>
    </row>
    <row r="32" ht="16.5" customHeight="1">
      <c r="A32" s="158">
        <f t="shared" si="10"/>
        <v>21</v>
      </c>
      <c r="B32" s="169"/>
      <c r="C32" s="160" t="s">
        <v>132</v>
      </c>
      <c r="D32" s="160" t="s">
        <v>133</v>
      </c>
      <c r="E32" s="160" t="s">
        <v>93</v>
      </c>
      <c r="F32" s="161">
        <f t="shared" ref="F32:F33" si="11">ROUND(J32+J32*90%,-3)</f>
        <v>2000</v>
      </c>
      <c r="G32" s="179"/>
      <c r="I32" s="176" t="s">
        <v>57</v>
      </c>
      <c r="J32" s="176">
        <v>820</v>
      </c>
      <c r="K32" s="170"/>
    </row>
    <row r="33" ht="16.5" customHeight="1">
      <c r="A33" s="171">
        <f t="shared" si="10"/>
        <v>22</v>
      </c>
      <c r="B33" s="172"/>
      <c r="C33" s="173" t="s">
        <v>134</v>
      </c>
      <c r="D33" s="173" t="s">
        <v>135</v>
      </c>
      <c r="E33" s="173" t="s">
        <v>112</v>
      </c>
      <c r="F33" s="161">
        <f t="shared" si="11"/>
        <v>1000</v>
      </c>
      <c r="G33" s="180"/>
      <c r="I33" s="176" t="s">
        <v>57</v>
      </c>
      <c r="J33" s="176">
        <v>530</v>
      </c>
      <c r="K33" s="170"/>
    </row>
    <row r="34" s="140" customFormat="1" ht="16.5" customHeight="1">
      <c r="A34" s="181"/>
      <c r="B34" s="182"/>
      <c r="C34" s="183"/>
      <c r="D34" s="184" t="s">
        <v>136</v>
      </c>
      <c r="E34" s="185"/>
      <c r="F34" s="185"/>
      <c r="G34" s="186"/>
      <c r="I34" s="187"/>
      <c r="J34" s="188"/>
      <c r="K34" s="149"/>
    </row>
    <row r="35" s="140" customFormat="1" ht="16.5" customHeight="1">
      <c r="A35" s="158">
        <v>23</v>
      </c>
      <c r="B35" s="159"/>
      <c r="C35" s="160" t="s">
        <v>137</v>
      </c>
      <c r="D35" s="160" t="s">
        <v>138</v>
      </c>
      <c r="E35" s="160" t="s">
        <v>93</v>
      </c>
      <c r="F35" s="161">
        <f t="shared" ref="F35:F75" si="12">ROUND(J35+J35*110%,-2)</f>
        <v>5800</v>
      </c>
      <c r="G35" s="179" t="s">
        <v>90</v>
      </c>
      <c r="I35" s="176" t="s">
        <v>57</v>
      </c>
      <c r="J35" s="176">
        <v>2780</v>
      </c>
      <c r="K35" s="149"/>
    </row>
    <row r="36" s="140" customFormat="1" ht="16.5" customHeight="1">
      <c r="A36" s="158">
        <f t="shared" si="10"/>
        <v>24</v>
      </c>
      <c r="B36" s="159"/>
      <c r="C36" s="160" t="s">
        <v>139</v>
      </c>
      <c r="D36" s="160" t="s">
        <v>140</v>
      </c>
      <c r="E36" s="160" t="s">
        <v>93</v>
      </c>
      <c r="F36" s="161">
        <f t="shared" si="12"/>
        <v>7400</v>
      </c>
      <c r="G36" s="179"/>
      <c r="I36" s="176" t="s">
        <v>57</v>
      </c>
      <c r="J36" s="176">
        <v>3520</v>
      </c>
      <c r="K36" s="149"/>
    </row>
    <row r="37" s="140" customFormat="1" ht="16.5" customHeight="1">
      <c r="A37" s="158">
        <f t="shared" si="10"/>
        <v>25</v>
      </c>
      <c r="B37" s="159"/>
      <c r="C37" s="160" t="s">
        <v>141</v>
      </c>
      <c r="D37" s="160" t="s">
        <v>142</v>
      </c>
      <c r="E37" s="160" t="s">
        <v>93</v>
      </c>
      <c r="F37" s="161">
        <f t="shared" si="12"/>
        <v>5800</v>
      </c>
      <c r="G37" s="179"/>
      <c r="I37" s="176" t="s">
        <v>57</v>
      </c>
      <c r="J37" s="176">
        <v>2780</v>
      </c>
      <c r="K37" s="149"/>
    </row>
    <row r="38" s="140" customFormat="1" ht="16.5" customHeight="1">
      <c r="A38" s="150"/>
      <c r="B38" s="151"/>
      <c r="C38" s="152"/>
      <c r="D38" s="153" t="s">
        <v>143</v>
      </c>
      <c r="E38" s="154"/>
      <c r="F38" s="155"/>
      <c r="G38" s="178" t="s">
        <v>90</v>
      </c>
      <c r="I38" s="176" t="s">
        <v>57</v>
      </c>
      <c r="J38" s="187"/>
      <c r="K38" s="149"/>
    </row>
    <row r="39" s="140" customFormat="1" ht="16.5" customHeight="1">
      <c r="A39" s="158">
        <f>A37+1</f>
        <v>26</v>
      </c>
      <c r="B39" s="159"/>
      <c r="C39" s="160" t="s">
        <v>144</v>
      </c>
      <c r="D39" s="160" t="s">
        <v>145</v>
      </c>
      <c r="E39" s="160" t="s">
        <v>93</v>
      </c>
      <c r="F39" s="161">
        <f t="shared" si="12"/>
        <v>7400</v>
      </c>
      <c r="G39" s="179"/>
      <c r="I39" s="176" t="s">
        <v>57</v>
      </c>
      <c r="J39" s="176">
        <v>3520</v>
      </c>
      <c r="K39" s="149"/>
    </row>
    <row r="40" s="140" customFormat="1" ht="16.5" customHeight="1">
      <c r="A40" s="158">
        <f>A39+1</f>
        <v>27</v>
      </c>
      <c r="B40" s="159"/>
      <c r="C40" s="160" t="s">
        <v>146</v>
      </c>
      <c r="D40" s="160" t="s">
        <v>147</v>
      </c>
      <c r="E40" s="160" t="s">
        <v>93</v>
      </c>
      <c r="F40" s="161">
        <f t="shared" si="12"/>
        <v>5800</v>
      </c>
      <c r="G40" s="179"/>
      <c r="I40" s="176" t="s">
        <v>57</v>
      </c>
      <c r="J40" s="176">
        <v>2780</v>
      </c>
      <c r="K40" s="149"/>
    </row>
    <row r="41" s="140" customFormat="1" ht="16.5" customHeight="1">
      <c r="A41" s="150"/>
      <c r="B41" s="151"/>
      <c r="C41" s="152"/>
      <c r="D41" s="153" t="s">
        <v>148</v>
      </c>
      <c r="E41" s="154"/>
      <c r="F41" s="155"/>
      <c r="G41" s="178" t="s">
        <v>90</v>
      </c>
      <c r="I41" s="176" t="s">
        <v>57</v>
      </c>
      <c r="J41" s="187"/>
      <c r="K41" s="149"/>
    </row>
    <row r="42" s="140" customFormat="1" ht="16.5" customHeight="1">
      <c r="A42" s="158">
        <f>A40+1</f>
        <v>28</v>
      </c>
      <c r="B42" s="159"/>
      <c r="C42" s="160" t="s">
        <v>149</v>
      </c>
      <c r="D42" s="160" t="s">
        <v>150</v>
      </c>
      <c r="E42" s="160" t="s">
        <v>93</v>
      </c>
      <c r="F42" s="161">
        <f t="shared" si="12"/>
        <v>6100</v>
      </c>
      <c r="G42" s="179"/>
      <c r="I42" s="176" t="s">
        <v>57</v>
      </c>
      <c r="J42" s="176">
        <v>2900</v>
      </c>
      <c r="K42" s="149"/>
    </row>
    <row r="43" s="140" customFormat="1" ht="16.5" customHeight="1">
      <c r="A43" s="158">
        <f t="shared" ref="A43:A44" si="13">A42+1</f>
        <v>29</v>
      </c>
      <c r="B43" s="159"/>
      <c r="C43" s="160" t="s">
        <v>151</v>
      </c>
      <c r="D43" s="160" t="s">
        <v>152</v>
      </c>
      <c r="E43" s="160" t="s">
        <v>93</v>
      </c>
      <c r="F43" s="161">
        <f t="shared" si="12"/>
        <v>7900</v>
      </c>
      <c r="G43" s="179"/>
      <c r="I43" s="176" t="s">
        <v>57</v>
      </c>
      <c r="J43" s="176">
        <v>3750</v>
      </c>
      <c r="K43" s="149"/>
    </row>
    <row r="44" s="140" customFormat="1" ht="16.5" customHeight="1">
      <c r="A44" s="158">
        <f t="shared" si="13"/>
        <v>30</v>
      </c>
      <c r="B44" s="159"/>
      <c r="C44" s="160" t="s">
        <v>153</v>
      </c>
      <c r="D44" s="160" t="s">
        <v>154</v>
      </c>
      <c r="E44" s="160" t="s">
        <v>93</v>
      </c>
      <c r="F44" s="161">
        <f t="shared" si="12"/>
        <v>6100</v>
      </c>
      <c r="G44" s="179"/>
      <c r="I44" s="176" t="s">
        <v>57</v>
      </c>
      <c r="J44" s="176">
        <v>2900</v>
      </c>
      <c r="K44" s="149"/>
    </row>
    <row r="45" s="140" customFormat="1" ht="16.5" customHeight="1">
      <c r="A45" s="158"/>
      <c r="B45" s="159"/>
      <c r="C45" s="164"/>
      <c r="D45" s="165" t="s">
        <v>155</v>
      </c>
      <c r="E45" s="166"/>
      <c r="F45" s="167"/>
      <c r="G45" s="179"/>
      <c r="I45" s="176" t="s">
        <v>57</v>
      </c>
      <c r="J45" s="187"/>
      <c r="K45" s="149"/>
    </row>
    <row r="46" s="140" customFormat="1" ht="16.5" customHeight="1">
      <c r="A46" s="158">
        <f>A44+1</f>
        <v>31</v>
      </c>
      <c r="B46" s="159"/>
      <c r="C46" s="160" t="s">
        <v>156</v>
      </c>
      <c r="D46" s="160" t="s">
        <v>157</v>
      </c>
      <c r="E46" s="160" t="s">
        <v>93</v>
      </c>
      <c r="F46" s="161">
        <f t="shared" si="12"/>
        <v>6100</v>
      </c>
      <c r="G46" s="179"/>
      <c r="I46" s="176" t="s">
        <v>57</v>
      </c>
      <c r="J46" s="176">
        <v>2900</v>
      </c>
      <c r="K46" s="149"/>
    </row>
    <row r="47" s="140" customFormat="1" ht="16.5" customHeight="1">
      <c r="A47" s="158">
        <f t="shared" ref="A47:A48" si="14">A46+1</f>
        <v>32</v>
      </c>
      <c r="B47" s="159"/>
      <c r="C47" s="160" t="s">
        <v>158</v>
      </c>
      <c r="D47" s="160" t="s">
        <v>159</v>
      </c>
      <c r="E47" s="160" t="s">
        <v>93</v>
      </c>
      <c r="F47" s="161">
        <f t="shared" si="12"/>
        <v>7900</v>
      </c>
      <c r="G47" s="179"/>
      <c r="I47" s="176" t="s">
        <v>57</v>
      </c>
      <c r="J47" s="176">
        <v>3750</v>
      </c>
      <c r="K47" s="149"/>
    </row>
    <row r="48" s="140" customFormat="1" ht="16.5" customHeight="1">
      <c r="A48" s="158">
        <f t="shared" si="14"/>
        <v>33</v>
      </c>
      <c r="B48" s="159"/>
      <c r="C48" s="160" t="s">
        <v>160</v>
      </c>
      <c r="D48" s="160" t="s">
        <v>161</v>
      </c>
      <c r="E48" s="160" t="s">
        <v>93</v>
      </c>
      <c r="F48" s="161">
        <f t="shared" si="12"/>
        <v>6100</v>
      </c>
      <c r="G48" s="179"/>
      <c r="I48" s="176" t="s">
        <v>57</v>
      </c>
      <c r="J48" s="176">
        <v>2900</v>
      </c>
      <c r="K48" s="149"/>
    </row>
    <row r="49" s="140" customFormat="1" ht="16.5" customHeight="1">
      <c r="A49" s="158"/>
      <c r="B49" s="159"/>
      <c r="C49" s="160"/>
      <c r="D49" s="168"/>
      <c r="E49" s="160"/>
      <c r="F49" s="163"/>
      <c r="G49" s="179"/>
      <c r="I49" s="176" t="s">
        <v>57</v>
      </c>
      <c r="J49" s="176"/>
      <c r="K49" s="149"/>
    </row>
    <row r="50" ht="16.5" customHeight="1">
      <c r="A50" s="158">
        <f>A48+1</f>
        <v>34</v>
      </c>
      <c r="B50" s="169"/>
      <c r="C50" s="160" t="s">
        <v>162</v>
      </c>
      <c r="D50" s="160" t="s">
        <v>163</v>
      </c>
      <c r="E50" s="160" t="s">
        <v>93</v>
      </c>
      <c r="F50" s="161">
        <f t="shared" si="12"/>
        <v>2000</v>
      </c>
      <c r="G50" s="179"/>
      <c r="I50" s="176" t="s">
        <v>57</v>
      </c>
      <c r="J50" s="176">
        <v>950</v>
      </c>
      <c r="K50" s="170"/>
    </row>
    <row r="51" ht="16.5" customHeight="1">
      <c r="A51" s="158">
        <f t="shared" ref="A51:A55" si="15">A50+1</f>
        <v>35</v>
      </c>
      <c r="B51" s="169"/>
      <c r="C51" s="160" t="s">
        <v>164</v>
      </c>
      <c r="D51" s="160" t="s">
        <v>165</v>
      </c>
      <c r="E51" s="160" t="s">
        <v>93</v>
      </c>
      <c r="F51" s="161">
        <f t="shared" si="12"/>
        <v>2400</v>
      </c>
      <c r="G51" s="179"/>
      <c r="I51" s="176" t="s">
        <v>57</v>
      </c>
      <c r="J51" s="176">
        <v>1130</v>
      </c>
      <c r="K51" s="170"/>
    </row>
    <row r="52" ht="16.5" customHeight="1">
      <c r="A52" s="158">
        <f t="shared" si="15"/>
        <v>36</v>
      </c>
      <c r="B52" s="169"/>
      <c r="C52" s="160" t="s">
        <v>166</v>
      </c>
      <c r="D52" s="160" t="s">
        <v>167</v>
      </c>
      <c r="E52" s="160" t="s">
        <v>93</v>
      </c>
      <c r="F52" s="161">
        <f t="shared" si="12"/>
        <v>2000</v>
      </c>
      <c r="G52" s="179"/>
      <c r="I52" s="176" t="s">
        <v>57</v>
      </c>
      <c r="J52" s="176">
        <v>950</v>
      </c>
      <c r="K52" s="170"/>
    </row>
    <row r="53" ht="16.5" customHeight="1">
      <c r="A53" s="158">
        <f t="shared" si="15"/>
        <v>37</v>
      </c>
      <c r="B53" s="169"/>
      <c r="C53" s="160" t="s">
        <v>168</v>
      </c>
      <c r="D53" s="160" t="s">
        <v>169</v>
      </c>
      <c r="E53" s="160" t="s">
        <v>112</v>
      </c>
      <c r="F53" s="161">
        <f t="shared" si="12"/>
        <v>1400</v>
      </c>
      <c r="G53" s="179"/>
      <c r="I53" s="176" t="s">
        <v>57</v>
      </c>
      <c r="J53" s="176">
        <v>650</v>
      </c>
      <c r="K53" s="170"/>
    </row>
    <row r="54" ht="16.5" customHeight="1">
      <c r="A54" s="158">
        <f t="shared" si="15"/>
        <v>38</v>
      </c>
      <c r="B54" s="169"/>
      <c r="C54" s="160" t="s">
        <v>170</v>
      </c>
      <c r="D54" s="160" t="s">
        <v>171</v>
      </c>
      <c r="E54" s="160" t="s">
        <v>112</v>
      </c>
      <c r="F54" s="161">
        <f>ROUND(J54+J54*90%,-3)</f>
        <v>2000</v>
      </c>
      <c r="G54" s="179"/>
      <c r="I54" s="176" t="s">
        <v>57</v>
      </c>
      <c r="J54" s="176">
        <v>830</v>
      </c>
      <c r="K54" s="170"/>
    </row>
    <row r="55" ht="16.5" customHeight="1">
      <c r="A55" s="171">
        <f t="shared" si="15"/>
        <v>39</v>
      </c>
      <c r="B55" s="172"/>
      <c r="C55" s="173" t="s">
        <v>172</v>
      </c>
      <c r="D55" s="173" t="s">
        <v>173</v>
      </c>
      <c r="E55" s="173" t="s">
        <v>112</v>
      </c>
      <c r="F55" s="161">
        <f t="shared" si="12"/>
        <v>1400</v>
      </c>
      <c r="G55" s="180"/>
      <c r="I55" s="176" t="s">
        <v>57</v>
      </c>
      <c r="J55" s="176">
        <v>650</v>
      </c>
      <c r="K55" s="170"/>
    </row>
    <row r="56" s="140" customFormat="1" ht="16.5" customHeight="1">
      <c r="A56" s="158"/>
      <c r="B56" s="159"/>
      <c r="C56" s="164"/>
      <c r="D56" s="165" t="s">
        <v>174</v>
      </c>
      <c r="E56" s="166"/>
      <c r="F56" s="155"/>
      <c r="G56" s="189"/>
      <c r="I56" s="176" t="s">
        <v>57</v>
      </c>
      <c r="J56" s="187"/>
      <c r="K56" s="149"/>
    </row>
    <row r="57" s="140" customFormat="1" ht="16.5" customHeight="1">
      <c r="A57" s="158">
        <f>A55+1</f>
        <v>40</v>
      </c>
      <c r="B57" s="159"/>
      <c r="C57" s="160" t="s">
        <v>175</v>
      </c>
      <c r="D57" s="160" t="s">
        <v>176</v>
      </c>
      <c r="E57" s="160" t="s">
        <v>93</v>
      </c>
      <c r="F57" s="161">
        <f t="shared" si="12"/>
        <v>8800</v>
      </c>
      <c r="G57" s="189"/>
      <c r="I57" s="176" t="s">
        <v>57</v>
      </c>
      <c r="J57" s="176">
        <v>4170</v>
      </c>
      <c r="K57" s="149"/>
    </row>
    <row r="58" s="140" customFormat="1" ht="16.5" customHeight="1">
      <c r="A58" s="158">
        <f t="shared" ref="A58:A65" si="16">A57+1</f>
        <v>41</v>
      </c>
      <c r="B58" s="159"/>
      <c r="C58" s="160" t="s">
        <v>177</v>
      </c>
      <c r="D58" s="160" t="s">
        <v>178</v>
      </c>
      <c r="E58" s="160" t="s">
        <v>93</v>
      </c>
      <c r="F58" s="161">
        <f t="shared" si="12"/>
        <v>8300</v>
      </c>
      <c r="G58" s="189"/>
      <c r="I58" s="176" t="s">
        <v>57</v>
      </c>
      <c r="J58" s="176">
        <v>3950</v>
      </c>
      <c r="K58" s="149"/>
    </row>
    <row r="59" s="140" customFormat="1" ht="16.5" customHeight="1">
      <c r="A59" s="158">
        <f t="shared" si="16"/>
        <v>42</v>
      </c>
      <c r="B59" s="159"/>
      <c r="C59" s="160" t="s">
        <v>179</v>
      </c>
      <c r="D59" s="160" t="s">
        <v>180</v>
      </c>
      <c r="E59" s="160" t="s">
        <v>93</v>
      </c>
      <c r="F59" s="161">
        <f t="shared" si="12"/>
        <v>8300</v>
      </c>
      <c r="G59" s="189"/>
      <c r="I59" s="176" t="s">
        <v>57</v>
      </c>
      <c r="J59" s="176">
        <v>3950</v>
      </c>
      <c r="K59" s="149"/>
    </row>
    <row r="60" s="140" customFormat="1" ht="16.5" customHeight="1">
      <c r="A60" s="158">
        <f t="shared" si="16"/>
        <v>43</v>
      </c>
      <c r="B60" s="159"/>
      <c r="C60" s="190" t="s">
        <v>181</v>
      </c>
      <c r="D60" s="160" t="s">
        <v>182</v>
      </c>
      <c r="E60" s="160" t="s">
        <v>93</v>
      </c>
      <c r="F60" s="161">
        <f t="shared" si="12"/>
        <v>10900</v>
      </c>
      <c r="G60" s="189"/>
      <c r="I60" s="176" t="s">
        <v>57</v>
      </c>
      <c r="J60" s="176">
        <v>5170</v>
      </c>
      <c r="K60" s="149"/>
    </row>
    <row r="61" s="140" customFormat="1" ht="16.5" customHeight="1">
      <c r="A61" s="158">
        <f t="shared" si="16"/>
        <v>44</v>
      </c>
      <c r="B61" s="159"/>
      <c r="C61" s="190" t="s">
        <v>183</v>
      </c>
      <c r="D61" s="160" t="s">
        <v>184</v>
      </c>
      <c r="E61" s="160" t="s">
        <v>93</v>
      </c>
      <c r="F61" s="161">
        <f t="shared" si="12"/>
        <v>10500</v>
      </c>
      <c r="G61" s="189"/>
      <c r="I61" s="176" t="s">
        <v>57</v>
      </c>
      <c r="J61" s="176">
        <v>4980</v>
      </c>
      <c r="K61" s="149"/>
    </row>
    <row r="62" s="140" customFormat="1" ht="16.5" customHeight="1">
      <c r="A62" s="191">
        <f t="shared" si="16"/>
        <v>45</v>
      </c>
      <c r="B62" s="192"/>
      <c r="C62" s="193" t="s">
        <v>185</v>
      </c>
      <c r="D62" s="194" t="s">
        <v>186</v>
      </c>
      <c r="E62" s="194" t="s">
        <v>93</v>
      </c>
      <c r="F62" s="161">
        <f t="shared" si="12"/>
        <v>10500</v>
      </c>
      <c r="G62" s="189"/>
      <c r="I62" s="176" t="s">
        <v>57</v>
      </c>
      <c r="J62" s="176">
        <v>4980</v>
      </c>
      <c r="K62" s="149"/>
    </row>
    <row r="63" s="140" customFormat="1" ht="16.5" customHeight="1">
      <c r="A63" s="195">
        <f t="shared" si="16"/>
        <v>46</v>
      </c>
      <c r="B63" s="159"/>
      <c r="C63" s="190" t="s">
        <v>187</v>
      </c>
      <c r="D63" s="160" t="s">
        <v>188</v>
      </c>
      <c r="E63" s="160" t="s">
        <v>93</v>
      </c>
      <c r="F63" s="161">
        <f t="shared" si="12"/>
        <v>8800</v>
      </c>
      <c r="G63" s="196"/>
      <c r="I63" s="176" t="s">
        <v>57</v>
      </c>
      <c r="J63" s="176">
        <v>4170</v>
      </c>
      <c r="K63" s="149"/>
    </row>
    <row r="64" s="140" customFormat="1" ht="16.5" customHeight="1">
      <c r="A64" s="195">
        <f t="shared" si="16"/>
        <v>47</v>
      </c>
      <c r="B64" s="159"/>
      <c r="C64" s="190" t="s">
        <v>189</v>
      </c>
      <c r="D64" s="160" t="s">
        <v>190</v>
      </c>
      <c r="E64" s="160" t="s">
        <v>93</v>
      </c>
      <c r="F64" s="161">
        <f t="shared" si="12"/>
        <v>8300</v>
      </c>
      <c r="G64" s="196"/>
      <c r="I64" s="176" t="s">
        <v>57</v>
      </c>
      <c r="J64" s="176">
        <v>3950</v>
      </c>
      <c r="K64" s="149"/>
    </row>
    <row r="65" s="140" customFormat="1" ht="16.5" customHeight="1">
      <c r="A65" s="195">
        <f t="shared" si="16"/>
        <v>48</v>
      </c>
      <c r="B65" s="159"/>
      <c r="C65" s="190" t="s">
        <v>191</v>
      </c>
      <c r="D65" s="160" t="s">
        <v>192</v>
      </c>
      <c r="E65" s="160" t="s">
        <v>93</v>
      </c>
      <c r="F65" s="161">
        <f t="shared" si="12"/>
        <v>8300</v>
      </c>
      <c r="G65" s="196"/>
      <c r="I65" s="176" t="s">
        <v>57</v>
      </c>
      <c r="J65" s="176">
        <v>3950</v>
      </c>
      <c r="K65" s="149"/>
    </row>
    <row r="66" s="140" customFormat="1" ht="16.5" customHeight="1">
      <c r="A66" s="195"/>
      <c r="B66" s="159"/>
      <c r="C66" s="164"/>
      <c r="D66" s="165" t="s">
        <v>193</v>
      </c>
      <c r="E66" s="166"/>
      <c r="F66" s="167"/>
      <c r="G66" s="196"/>
      <c r="I66" s="176" t="s">
        <v>57</v>
      </c>
      <c r="J66" s="187"/>
      <c r="K66" s="149"/>
    </row>
    <row r="67" s="140" customFormat="1" ht="16.5" customHeight="1">
      <c r="A67" s="150">
        <f>A65+1</f>
        <v>49</v>
      </c>
      <c r="B67" s="151"/>
      <c r="C67" s="197" t="s">
        <v>194</v>
      </c>
      <c r="D67" s="177" t="s">
        <v>195</v>
      </c>
      <c r="E67" s="177" t="s">
        <v>93</v>
      </c>
      <c r="F67" s="161">
        <f t="shared" si="12"/>
        <v>8600</v>
      </c>
      <c r="G67" s="189"/>
      <c r="I67" s="176" t="s">
        <v>57</v>
      </c>
      <c r="J67" s="176">
        <v>4100</v>
      </c>
      <c r="K67" s="149"/>
    </row>
    <row r="68" s="140" customFormat="1" ht="16.5" customHeight="1">
      <c r="A68" s="158">
        <f t="shared" ref="A68:A75" si="17">A67+1</f>
        <v>50</v>
      </c>
      <c r="B68" s="159"/>
      <c r="C68" s="190" t="s">
        <v>196</v>
      </c>
      <c r="D68" s="160" t="s">
        <v>197</v>
      </c>
      <c r="E68" s="160" t="s">
        <v>93</v>
      </c>
      <c r="F68" s="161">
        <f t="shared" si="12"/>
        <v>8100</v>
      </c>
      <c r="G68" s="189"/>
      <c r="I68" s="176" t="s">
        <v>57</v>
      </c>
      <c r="J68" s="176">
        <v>3850</v>
      </c>
      <c r="K68" s="149"/>
    </row>
    <row r="69" s="140" customFormat="1" ht="16.5" customHeight="1">
      <c r="A69" s="158">
        <f t="shared" si="17"/>
        <v>51</v>
      </c>
      <c r="B69" s="159"/>
      <c r="C69" s="190" t="s">
        <v>198</v>
      </c>
      <c r="D69" s="160" t="s">
        <v>199</v>
      </c>
      <c r="E69" s="160" t="s">
        <v>93</v>
      </c>
      <c r="F69" s="161">
        <f t="shared" si="12"/>
        <v>8100</v>
      </c>
      <c r="G69" s="189"/>
      <c r="I69" s="176" t="s">
        <v>57</v>
      </c>
      <c r="J69" s="176">
        <v>3850</v>
      </c>
      <c r="K69" s="149"/>
    </row>
    <row r="70" s="140" customFormat="1" ht="16.5" customHeight="1">
      <c r="A70" s="158">
        <f t="shared" si="17"/>
        <v>52</v>
      </c>
      <c r="B70" s="159"/>
      <c r="C70" s="190" t="s">
        <v>200</v>
      </c>
      <c r="D70" s="160" t="s">
        <v>201</v>
      </c>
      <c r="E70" s="160" t="s">
        <v>93</v>
      </c>
      <c r="F70" s="161">
        <f t="shared" si="12"/>
        <v>10100</v>
      </c>
      <c r="G70" s="189"/>
      <c r="I70" s="176" t="s">
        <v>57</v>
      </c>
      <c r="J70" s="176">
        <v>4800</v>
      </c>
      <c r="K70" s="149"/>
    </row>
    <row r="71" s="140" customFormat="1" ht="16.5" customHeight="1">
      <c r="A71" s="158">
        <f t="shared" si="17"/>
        <v>53</v>
      </c>
      <c r="B71" s="159"/>
      <c r="C71" s="190" t="s">
        <v>202</v>
      </c>
      <c r="D71" s="160" t="s">
        <v>203</v>
      </c>
      <c r="E71" s="160" t="s">
        <v>93</v>
      </c>
      <c r="F71" s="161">
        <f t="shared" si="12"/>
        <v>9700</v>
      </c>
      <c r="G71" s="189"/>
      <c r="I71" s="176" t="s">
        <v>57</v>
      </c>
      <c r="J71" s="176">
        <v>4600</v>
      </c>
      <c r="K71" s="149"/>
    </row>
    <row r="72" s="140" customFormat="1" ht="16.5" customHeight="1">
      <c r="A72" s="158">
        <f t="shared" si="17"/>
        <v>54</v>
      </c>
      <c r="B72" s="159"/>
      <c r="C72" s="190" t="s">
        <v>204</v>
      </c>
      <c r="D72" s="160" t="s">
        <v>205</v>
      </c>
      <c r="E72" s="160" t="s">
        <v>93</v>
      </c>
      <c r="F72" s="161">
        <f t="shared" si="12"/>
        <v>9700</v>
      </c>
      <c r="G72" s="189"/>
      <c r="I72" s="176" t="s">
        <v>57</v>
      </c>
      <c r="J72" s="176">
        <v>4600</v>
      </c>
      <c r="K72" s="149"/>
    </row>
    <row r="73" s="140" customFormat="1" ht="16.5" customHeight="1">
      <c r="A73" s="158">
        <f t="shared" si="17"/>
        <v>55</v>
      </c>
      <c r="B73" s="159"/>
      <c r="C73" s="190" t="s">
        <v>206</v>
      </c>
      <c r="D73" s="160" t="s">
        <v>207</v>
      </c>
      <c r="E73" s="160" t="s">
        <v>93</v>
      </c>
      <c r="F73" s="161">
        <f t="shared" si="12"/>
        <v>8600</v>
      </c>
      <c r="G73" s="189"/>
      <c r="I73" s="176" t="s">
        <v>57</v>
      </c>
      <c r="J73" s="176">
        <v>4100</v>
      </c>
      <c r="K73" s="149"/>
    </row>
    <row r="74" s="140" customFormat="1" ht="16.5" customHeight="1">
      <c r="A74" s="158">
        <f t="shared" si="17"/>
        <v>56</v>
      </c>
      <c r="B74" s="159"/>
      <c r="C74" s="190" t="s">
        <v>208</v>
      </c>
      <c r="D74" s="160" t="s">
        <v>209</v>
      </c>
      <c r="E74" s="160" t="s">
        <v>93</v>
      </c>
      <c r="F74" s="161">
        <f t="shared" si="12"/>
        <v>8100</v>
      </c>
      <c r="G74" s="189"/>
      <c r="I74" s="176" t="s">
        <v>57</v>
      </c>
      <c r="J74" s="176">
        <v>3850</v>
      </c>
      <c r="K74" s="149"/>
    </row>
    <row r="75" s="140" customFormat="1" ht="16.5" customHeight="1">
      <c r="A75" s="198">
        <f t="shared" si="17"/>
        <v>57</v>
      </c>
      <c r="B75" s="199"/>
      <c r="C75" s="200" t="s">
        <v>210</v>
      </c>
      <c r="D75" s="173" t="s">
        <v>211</v>
      </c>
      <c r="E75" s="173" t="s">
        <v>93</v>
      </c>
      <c r="F75" s="161">
        <f t="shared" si="12"/>
        <v>8100</v>
      </c>
      <c r="G75" s="189"/>
      <c r="I75" s="176" t="s">
        <v>57</v>
      </c>
      <c r="J75" s="176">
        <v>3850</v>
      </c>
      <c r="K75" s="149"/>
    </row>
    <row r="76" ht="16.5" customHeight="1">
      <c r="A76" s="201"/>
      <c r="B76" s="202"/>
      <c r="C76" s="203"/>
      <c r="D76" s="204" t="s">
        <v>212</v>
      </c>
      <c r="E76" s="202"/>
      <c r="F76" s="205"/>
      <c r="G76" s="206" t="s">
        <v>213</v>
      </c>
      <c r="I76" s="207" t="s">
        <v>214</v>
      </c>
      <c r="J76" s="170"/>
      <c r="K76" s="170"/>
    </row>
    <row r="77" ht="16.5" customHeight="1">
      <c r="A77" s="158">
        <f>A75+1</f>
        <v>58</v>
      </c>
      <c r="B77" s="208"/>
      <c r="C77" s="160" t="s">
        <v>215</v>
      </c>
      <c r="D77" s="160" t="s">
        <v>216</v>
      </c>
      <c r="E77" s="160" t="s">
        <v>93</v>
      </c>
      <c r="F77" s="209">
        <f t="shared" ref="F77:F140" si="18">ROUND((I77*125)+(I77*125)*60%,-2)</f>
        <v>19400</v>
      </c>
      <c r="G77" s="162"/>
      <c r="I77" s="210">
        <v>97.099999999999994</v>
      </c>
      <c r="J77" s="211">
        <f t="shared" ref="J77:J78" si="19">I77*$F$76</f>
        <v>0</v>
      </c>
      <c r="K77" s="170"/>
    </row>
    <row r="78" ht="16.5" customHeight="1">
      <c r="A78" s="158">
        <f t="shared" ref="A78:A79" si="20">A77+1</f>
        <v>59</v>
      </c>
      <c r="B78" s="208"/>
      <c r="C78" s="160" t="s">
        <v>217</v>
      </c>
      <c r="D78" s="160" t="s">
        <v>218</v>
      </c>
      <c r="E78" s="160" t="s">
        <v>93</v>
      </c>
      <c r="F78" s="209">
        <f t="shared" si="18"/>
        <v>17500</v>
      </c>
      <c r="G78" s="162"/>
      <c r="I78" s="210">
        <v>87.599999999999994</v>
      </c>
      <c r="J78" s="211">
        <f t="shared" si="19"/>
        <v>0</v>
      </c>
      <c r="K78" s="170"/>
    </row>
    <row r="79" ht="16.5" customHeight="1">
      <c r="A79" s="171">
        <f t="shared" si="20"/>
        <v>60</v>
      </c>
      <c r="B79" s="212"/>
      <c r="C79" s="213" t="s">
        <v>219</v>
      </c>
      <c r="D79" s="213" t="s">
        <v>220</v>
      </c>
      <c r="E79" s="213" t="s">
        <v>93</v>
      </c>
      <c r="F79" s="209">
        <f t="shared" si="18"/>
        <v>6400</v>
      </c>
      <c r="G79" s="174"/>
      <c r="I79" s="210">
        <v>31.899999999999999</v>
      </c>
      <c r="J79" s="211">
        <f>I79*J76</f>
        <v>0</v>
      </c>
      <c r="K79" s="170"/>
    </row>
    <row r="80" ht="16.5" customHeight="1">
      <c r="A80" s="214"/>
      <c r="B80" s="215"/>
      <c r="C80" s="216"/>
      <c r="D80" s="165" t="s">
        <v>221</v>
      </c>
      <c r="E80" s="217"/>
      <c r="F80" s="218"/>
      <c r="G80" s="156" t="s">
        <v>222</v>
      </c>
      <c r="I80" s="207" t="s">
        <v>214</v>
      </c>
      <c r="J80" s="170"/>
      <c r="K80" s="170"/>
    </row>
    <row r="81" s="140" customFormat="1" ht="16.5" customHeight="1">
      <c r="A81" s="158">
        <f>A79+1</f>
        <v>61</v>
      </c>
      <c r="B81" s="159"/>
      <c r="C81" s="160" t="s">
        <v>223</v>
      </c>
      <c r="D81" s="160" t="s">
        <v>224</v>
      </c>
      <c r="E81" s="160" t="s">
        <v>93</v>
      </c>
      <c r="F81" s="209">
        <f t="shared" si="18"/>
        <v>5200</v>
      </c>
      <c r="G81" s="162"/>
      <c r="I81" s="210">
        <v>26.199999999999999</v>
      </c>
      <c r="J81" s="211">
        <f t="shared" ref="J81:J96" si="21">I81*$F$80</f>
        <v>0</v>
      </c>
      <c r="K81" s="149"/>
    </row>
    <row r="82" s="140" customFormat="1" ht="16.5" customHeight="1">
      <c r="A82" s="158">
        <f t="shared" ref="A82:A83" si="22">A81+1</f>
        <v>62</v>
      </c>
      <c r="B82" s="159"/>
      <c r="C82" s="160" t="s">
        <v>225</v>
      </c>
      <c r="D82" s="160" t="s">
        <v>226</v>
      </c>
      <c r="E82" s="160" t="s">
        <v>93</v>
      </c>
      <c r="F82" s="209">
        <f t="shared" si="18"/>
        <v>5500</v>
      </c>
      <c r="G82" s="162"/>
      <c r="I82" s="210">
        <v>27.699999999999999</v>
      </c>
      <c r="J82" s="211">
        <f t="shared" si="21"/>
        <v>0</v>
      </c>
      <c r="K82" s="149"/>
    </row>
    <row r="83" s="140" customFormat="1" ht="16.5" customHeight="1">
      <c r="A83" s="158">
        <f t="shared" si="22"/>
        <v>63</v>
      </c>
      <c r="B83" s="159"/>
      <c r="C83" s="160" t="s">
        <v>227</v>
      </c>
      <c r="D83" s="160" t="s">
        <v>228</v>
      </c>
      <c r="E83" s="160" t="s">
        <v>93</v>
      </c>
      <c r="F83" s="209">
        <f t="shared" si="18"/>
        <v>5400</v>
      </c>
      <c r="G83" s="162"/>
      <c r="I83" s="210">
        <v>26.800000000000001</v>
      </c>
      <c r="J83" s="211">
        <f t="shared" si="21"/>
        <v>0</v>
      </c>
      <c r="K83" s="149"/>
    </row>
    <row r="84" s="140" customFormat="1" ht="16.5" customHeight="1">
      <c r="A84" s="158"/>
      <c r="B84" s="159"/>
      <c r="C84" s="160"/>
      <c r="D84" s="165" t="s">
        <v>229</v>
      </c>
      <c r="E84" s="160"/>
      <c r="F84" s="219"/>
      <c r="G84" s="162"/>
      <c r="I84" s="210"/>
      <c r="J84" s="211"/>
      <c r="K84" s="149"/>
    </row>
    <row r="85" ht="16.5" customHeight="1">
      <c r="A85" s="158">
        <f>A83+1</f>
        <v>64</v>
      </c>
      <c r="B85" s="159"/>
      <c r="C85" s="160" t="s">
        <v>230</v>
      </c>
      <c r="D85" s="160" t="s">
        <v>231</v>
      </c>
      <c r="E85" s="160" t="s">
        <v>93</v>
      </c>
      <c r="F85" s="209">
        <f t="shared" si="18"/>
        <v>4400</v>
      </c>
      <c r="G85" s="162"/>
      <c r="I85" s="210">
        <v>22</v>
      </c>
      <c r="J85" s="211">
        <f t="shared" si="21"/>
        <v>0</v>
      </c>
      <c r="K85" s="170"/>
    </row>
    <row r="86" ht="16.5" customHeight="1">
      <c r="A86" s="158">
        <f t="shared" ref="A86:A87" si="23">A85+1</f>
        <v>65</v>
      </c>
      <c r="B86" s="159"/>
      <c r="C86" s="160" t="s">
        <v>232</v>
      </c>
      <c r="D86" s="160" t="s">
        <v>226</v>
      </c>
      <c r="E86" s="160" t="s">
        <v>93</v>
      </c>
      <c r="F86" s="209">
        <f t="shared" si="18"/>
        <v>4400</v>
      </c>
      <c r="G86" s="162"/>
      <c r="I86" s="210">
        <v>22</v>
      </c>
      <c r="J86" s="211">
        <f t="shared" si="21"/>
        <v>0</v>
      </c>
      <c r="K86" s="170"/>
    </row>
    <row r="87" ht="16.5" customHeight="1">
      <c r="A87" s="158">
        <f t="shared" si="23"/>
        <v>66</v>
      </c>
      <c r="B87" s="159"/>
      <c r="C87" s="160" t="s">
        <v>233</v>
      </c>
      <c r="D87" s="160" t="s">
        <v>228</v>
      </c>
      <c r="E87" s="160" t="s">
        <v>93</v>
      </c>
      <c r="F87" s="209">
        <f t="shared" si="18"/>
        <v>4100</v>
      </c>
      <c r="G87" s="162"/>
      <c r="I87" s="210">
        <v>20.300000000000001</v>
      </c>
      <c r="J87" s="211">
        <f t="shared" si="21"/>
        <v>0</v>
      </c>
      <c r="K87" s="170"/>
    </row>
    <row r="88" ht="16.5" customHeight="1">
      <c r="A88" s="220"/>
      <c r="B88" s="169"/>
      <c r="C88" s="160"/>
      <c r="D88" s="168" t="s">
        <v>103</v>
      </c>
      <c r="E88" s="160"/>
      <c r="F88" s="219"/>
      <c r="G88" s="162"/>
      <c r="I88" s="210"/>
      <c r="J88" s="211"/>
      <c r="K88" s="170"/>
    </row>
    <row r="89" ht="16.5" customHeight="1">
      <c r="A89" s="158">
        <f>A87+1</f>
        <v>67</v>
      </c>
      <c r="B89" s="169"/>
      <c r="C89" s="160" t="s">
        <v>234</v>
      </c>
      <c r="D89" s="160" t="s">
        <v>235</v>
      </c>
      <c r="E89" s="160" t="s">
        <v>93</v>
      </c>
      <c r="F89" s="209">
        <f t="shared" si="18"/>
        <v>2400</v>
      </c>
      <c r="G89" s="162"/>
      <c r="I89" s="210">
        <v>11.9</v>
      </c>
      <c r="J89" s="211">
        <f t="shared" si="21"/>
        <v>0</v>
      </c>
      <c r="K89" s="170"/>
    </row>
    <row r="90" ht="16.5" customHeight="1">
      <c r="A90" s="158">
        <f t="shared" ref="A90:A96" si="24">A89+1</f>
        <v>68</v>
      </c>
      <c r="B90" s="169"/>
      <c r="C90" s="160" t="s">
        <v>236</v>
      </c>
      <c r="D90" s="160" t="s">
        <v>237</v>
      </c>
      <c r="E90" s="160" t="s">
        <v>93</v>
      </c>
      <c r="F90" s="209">
        <f t="shared" si="18"/>
        <v>2400</v>
      </c>
      <c r="G90" s="162"/>
      <c r="I90" s="210">
        <v>11.9</v>
      </c>
      <c r="J90" s="211">
        <f t="shared" si="21"/>
        <v>0</v>
      </c>
      <c r="K90" s="170"/>
    </row>
    <row r="91" ht="16.5" customHeight="1">
      <c r="A91" s="158">
        <f t="shared" si="24"/>
        <v>69</v>
      </c>
      <c r="B91" s="169"/>
      <c r="C91" s="160" t="s">
        <v>238</v>
      </c>
      <c r="D91" s="160" t="s">
        <v>239</v>
      </c>
      <c r="E91" s="160" t="s">
        <v>93</v>
      </c>
      <c r="F91" s="209">
        <f t="shared" si="18"/>
        <v>2400</v>
      </c>
      <c r="G91" s="162"/>
      <c r="I91" s="210">
        <v>11.9</v>
      </c>
      <c r="J91" s="211">
        <f t="shared" si="21"/>
        <v>0</v>
      </c>
      <c r="K91" s="170"/>
    </row>
    <row r="92" ht="16.5" customHeight="1">
      <c r="A92" s="158">
        <f t="shared" si="24"/>
        <v>70</v>
      </c>
      <c r="B92" s="169"/>
      <c r="C92" s="160" t="s">
        <v>240</v>
      </c>
      <c r="D92" s="160" t="s">
        <v>241</v>
      </c>
      <c r="E92" s="160" t="s">
        <v>93</v>
      </c>
      <c r="F92" s="209">
        <f t="shared" si="18"/>
        <v>2400</v>
      </c>
      <c r="G92" s="162"/>
      <c r="I92" s="210">
        <v>11.9</v>
      </c>
      <c r="J92" s="211">
        <f t="shared" si="21"/>
        <v>0</v>
      </c>
      <c r="K92" s="170"/>
    </row>
    <row r="93" ht="16.5" customHeight="1">
      <c r="A93" s="158">
        <f t="shared" si="24"/>
        <v>71</v>
      </c>
      <c r="B93" s="169"/>
      <c r="C93" s="160" t="s">
        <v>242</v>
      </c>
      <c r="D93" s="160" t="s">
        <v>243</v>
      </c>
      <c r="E93" s="160" t="s">
        <v>112</v>
      </c>
      <c r="F93" s="209">
        <f t="shared" si="18"/>
        <v>900</v>
      </c>
      <c r="G93" s="162"/>
      <c r="I93" s="210">
        <v>4.5</v>
      </c>
      <c r="J93" s="211">
        <f t="shared" si="21"/>
        <v>0</v>
      </c>
      <c r="K93" s="170"/>
    </row>
    <row r="94" ht="16.5" customHeight="1">
      <c r="A94" s="158">
        <f t="shared" si="24"/>
        <v>72</v>
      </c>
      <c r="B94" s="169"/>
      <c r="C94" s="160" t="s">
        <v>244</v>
      </c>
      <c r="D94" s="160" t="s">
        <v>245</v>
      </c>
      <c r="E94" s="160" t="s">
        <v>112</v>
      </c>
      <c r="F94" s="209">
        <f t="shared" si="18"/>
        <v>1100</v>
      </c>
      <c r="G94" s="162"/>
      <c r="I94" s="210">
        <v>5.4000000000000004</v>
      </c>
      <c r="J94" s="211">
        <f t="shared" si="21"/>
        <v>0</v>
      </c>
      <c r="K94" s="170"/>
    </row>
    <row r="95" ht="16.5" customHeight="1">
      <c r="A95" s="158">
        <f t="shared" si="24"/>
        <v>73</v>
      </c>
      <c r="B95" s="169"/>
      <c r="C95" s="160" t="s">
        <v>246</v>
      </c>
      <c r="D95" s="160" t="s">
        <v>247</v>
      </c>
      <c r="E95" s="160" t="s">
        <v>112</v>
      </c>
      <c r="F95" s="209">
        <f t="shared" si="18"/>
        <v>1100</v>
      </c>
      <c r="G95" s="162"/>
      <c r="I95" s="210">
        <v>5.4000000000000004</v>
      </c>
      <c r="J95" s="211">
        <f t="shared" si="21"/>
        <v>0</v>
      </c>
      <c r="K95" s="170"/>
    </row>
    <row r="96" ht="16.5" customHeight="1">
      <c r="A96" s="171">
        <f t="shared" si="24"/>
        <v>74</v>
      </c>
      <c r="B96" s="172"/>
      <c r="C96" s="173" t="s">
        <v>248</v>
      </c>
      <c r="D96" s="173" t="s">
        <v>249</v>
      </c>
      <c r="E96" s="173" t="s">
        <v>112</v>
      </c>
      <c r="F96" s="209">
        <f t="shared" si="18"/>
        <v>1100</v>
      </c>
      <c r="G96" s="174"/>
      <c r="I96" s="210">
        <v>5.4000000000000004</v>
      </c>
      <c r="J96" s="211">
        <f t="shared" si="21"/>
        <v>0</v>
      </c>
      <c r="K96" s="170"/>
    </row>
    <row r="97" ht="16.5" customHeight="1">
      <c r="A97" s="214"/>
      <c r="B97" s="217"/>
      <c r="C97" s="216"/>
      <c r="D97" s="153" t="s">
        <v>250</v>
      </c>
      <c r="E97" s="217"/>
      <c r="F97" s="218"/>
      <c r="G97" s="156" t="s">
        <v>222</v>
      </c>
      <c r="I97" s="207" t="s">
        <v>214</v>
      </c>
      <c r="J97" s="170"/>
      <c r="K97" s="170"/>
    </row>
    <row r="98" ht="16.5" customHeight="1">
      <c r="A98" s="158">
        <f>A96+1</f>
        <v>75</v>
      </c>
      <c r="B98" s="169"/>
      <c r="C98" s="221" t="s">
        <v>251</v>
      </c>
      <c r="D98" s="221" t="s">
        <v>252</v>
      </c>
      <c r="E98" s="221" t="s">
        <v>93</v>
      </c>
      <c r="F98" s="209">
        <f t="shared" si="18"/>
        <v>6400</v>
      </c>
      <c r="G98" s="162"/>
      <c r="I98" s="210">
        <v>31.899999999999999</v>
      </c>
      <c r="J98" s="211">
        <f t="shared" ref="J98:J99" si="25">I98*$F$97</f>
        <v>0</v>
      </c>
      <c r="K98" s="170"/>
    </row>
    <row r="99" ht="16.5" customHeight="1">
      <c r="A99" s="158">
        <f t="shared" ref="A99:A100" si="26">A98+1</f>
        <v>76</v>
      </c>
      <c r="B99" s="169"/>
      <c r="C99" s="221" t="s">
        <v>253</v>
      </c>
      <c r="D99" s="221" t="s">
        <v>254</v>
      </c>
      <c r="E99" s="221" t="s">
        <v>93</v>
      </c>
      <c r="F99" s="209">
        <f t="shared" si="18"/>
        <v>5900</v>
      </c>
      <c r="G99" s="162"/>
      <c r="I99" s="210">
        <v>29.5</v>
      </c>
      <c r="J99" s="211">
        <f t="shared" si="25"/>
        <v>0</v>
      </c>
      <c r="K99" s="170"/>
    </row>
    <row r="100" ht="16.5" customHeight="1">
      <c r="A100" s="158">
        <f t="shared" si="26"/>
        <v>77</v>
      </c>
      <c r="B100" s="169"/>
      <c r="C100" s="221" t="s">
        <v>255</v>
      </c>
      <c r="D100" s="221" t="s">
        <v>256</v>
      </c>
      <c r="E100" s="221" t="s">
        <v>93</v>
      </c>
      <c r="F100" s="209">
        <f t="shared" si="18"/>
        <v>5100</v>
      </c>
      <c r="G100" s="162"/>
      <c r="I100" s="210">
        <v>25.300000000000001</v>
      </c>
      <c r="J100" s="211">
        <f t="shared" ref="J100:J112" si="27">I100*$F$97</f>
        <v>0</v>
      </c>
      <c r="K100" s="170"/>
    </row>
    <row r="101" ht="16.5" customHeight="1">
      <c r="A101" s="158">
        <f t="shared" ref="A101:A102" si="28">A100+1</f>
        <v>78</v>
      </c>
      <c r="B101" s="169"/>
      <c r="C101" s="221" t="s">
        <v>257</v>
      </c>
      <c r="D101" s="221" t="s">
        <v>258</v>
      </c>
      <c r="E101" s="221" t="s">
        <v>93</v>
      </c>
      <c r="F101" s="209">
        <f t="shared" si="18"/>
        <v>6900</v>
      </c>
      <c r="G101" s="162"/>
      <c r="I101" s="210">
        <v>34.700000000000003</v>
      </c>
      <c r="J101" s="211">
        <f t="shared" si="27"/>
        <v>0</v>
      </c>
      <c r="K101" s="170"/>
    </row>
    <row r="102" ht="16.5" customHeight="1">
      <c r="A102" s="158">
        <f t="shared" si="28"/>
        <v>79</v>
      </c>
      <c r="B102" s="169"/>
      <c r="C102" s="221" t="s">
        <v>259</v>
      </c>
      <c r="D102" s="221" t="s">
        <v>260</v>
      </c>
      <c r="E102" s="221" t="s">
        <v>93</v>
      </c>
      <c r="F102" s="209">
        <f t="shared" si="18"/>
        <v>5100</v>
      </c>
      <c r="G102" s="162"/>
      <c r="I102" s="210">
        <v>25.600000000000001</v>
      </c>
      <c r="J102" s="211">
        <f t="shared" si="27"/>
        <v>0</v>
      </c>
      <c r="K102" s="170"/>
    </row>
    <row r="103" ht="16.5" customHeight="1">
      <c r="A103" s="220"/>
      <c r="B103" s="169"/>
      <c r="C103" s="219"/>
      <c r="D103" s="168" t="s">
        <v>103</v>
      </c>
      <c r="E103" s="169"/>
      <c r="F103" s="219"/>
      <c r="G103" s="162"/>
      <c r="I103" s="210"/>
      <c r="J103" s="211"/>
      <c r="K103" s="170"/>
    </row>
    <row r="104" ht="16.5" customHeight="1">
      <c r="A104" s="158">
        <f>A102+1</f>
        <v>80</v>
      </c>
      <c r="B104" s="169"/>
      <c r="C104" s="221" t="s">
        <v>261</v>
      </c>
      <c r="D104" s="221" t="s">
        <v>262</v>
      </c>
      <c r="E104" s="221" t="s">
        <v>93</v>
      </c>
      <c r="F104" s="209">
        <f t="shared" si="18"/>
        <v>3700</v>
      </c>
      <c r="G104" s="162"/>
      <c r="I104" s="210">
        <v>18.600000000000001</v>
      </c>
      <c r="J104" s="211">
        <f t="shared" si="27"/>
        <v>0</v>
      </c>
      <c r="K104" s="170"/>
    </row>
    <row r="105" ht="16.5" customHeight="1">
      <c r="A105" s="158">
        <f t="shared" ref="A105:A113" si="29">A104+1</f>
        <v>81</v>
      </c>
      <c r="B105" s="169"/>
      <c r="C105" s="221" t="s">
        <v>263</v>
      </c>
      <c r="D105" s="221" t="s">
        <v>264</v>
      </c>
      <c r="E105" s="221" t="s">
        <v>93</v>
      </c>
      <c r="F105" s="209">
        <f t="shared" si="18"/>
        <v>3400</v>
      </c>
      <c r="G105" s="162"/>
      <c r="I105" s="210">
        <v>17.100000000000001</v>
      </c>
      <c r="J105" s="211">
        <f t="shared" si="27"/>
        <v>0</v>
      </c>
      <c r="K105" s="170"/>
    </row>
    <row r="106" ht="16.5" customHeight="1">
      <c r="A106" s="158">
        <f t="shared" si="29"/>
        <v>82</v>
      </c>
      <c r="B106" s="169"/>
      <c r="C106" s="221" t="s">
        <v>265</v>
      </c>
      <c r="D106" s="221" t="s">
        <v>266</v>
      </c>
      <c r="E106" s="221" t="s">
        <v>93</v>
      </c>
      <c r="F106" s="209">
        <f t="shared" si="18"/>
        <v>3600</v>
      </c>
      <c r="G106" s="162"/>
      <c r="I106" s="210">
        <v>18</v>
      </c>
      <c r="J106" s="211">
        <f t="shared" si="27"/>
        <v>0</v>
      </c>
      <c r="K106" s="170"/>
    </row>
    <row r="107" ht="16.5" customHeight="1">
      <c r="A107" s="158">
        <f t="shared" si="29"/>
        <v>83</v>
      </c>
      <c r="B107" s="169"/>
      <c r="C107" s="221" t="s">
        <v>267</v>
      </c>
      <c r="D107" s="221" t="s">
        <v>268</v>
      </c>
      <c r="E107" s="221" t="s">
        <v>93</v>
      </c>
      <c r="F107" s="209">
        <f t="shared" si="18"/>
        <v>3000</v>
      </c>
      <c r="G107" s="162"/>
      <c r="I107" s="210">
        <v>15.199999999999999</v>
      </c>
      <c r="J107" s="211">
        <f t="shared" si="27"/>
        <v>0</v>
      </c>
      <c r="K107" s="170"/>
    </row>
    <row r="108" ht="16.5" customHeight="1">
      <c r="A108" s="158">
        <f t="shared" si="29"/>
        <v>84</v>
      </c>
      <c r="B108" s="169"/>
      <c r="C108" s="221" t="s">
        <v>269</v>
      </c>
      <c r="D108" s="221" t="s">
        <v>270</v>
      </c>
      <c r="E108" s="221" t="s">
        <v>93</v>
      </c>
      <c r="F108" s="209">
        <f t="shared" si="18"/>
        <v>3500</v>
      </c>
      <c r="G108" s="162"/>
      <c r="I108" s="210">
        <v>17.600000000000001</v>
      </c>
      <c r="J108" s="211">
        <f t="shared" si="27"/>
        <v>0</v>
      </c>
      <c r="K108" s="170"/>
    </row>
    <row r="109" ht="16.5" customHeight="1">
      <c r="A109" s="158">
        <f t="shared" si="29"/>
        <v>85</v>
      </c>
      <c r="B109" s="169"/>
      <c r="C109" s="221" t="s">
        <v>271</v>
      </c>
      <c r="D109" s="221" t="s">
        <v>272</v>
      </c>
      <c r="E109" s="221" t="s">
        <v>112</v>
      </c>
      <c r="F109" s="209">
        <f t="shared" si="18"/>
        <v>2800</v>
      </c>
      <c r="G109" s="162"/>
      <c r="I109" s="210">
        <v>13.800000000000001</v>
      </c>
      <c r="J109" s="211">
        <f t="shared" si="27"/>
        <v>0</v>
      </c>
      <c r="K109" s="170"/>
    </row>
    <row r="110" ht="16.5" customHeight="1">
      <c r="A110" s="158">
        <f t="shared" si="29"/>
        <v>86</v>
      </c>
      <c r="B110" s="169"/>
      <c r="C110" s="221" t="s">
        <v>273</v>
      </c>
      <c r="D110" s="221" t="s">
        <v>274</v>
      </c>
      <c r="E110" s="221" t="s">
        <v>112</v>
      </c>
      <c r="F110" s="209">
        <f t="shared" si="18"/>
        <v>2100</v>
      </c>
      <c r="G110" s="162"/>
      <c r="I110" s="210">
        <v>10.699999999999999</v>
      </c>
      <c r="J110" s="211">
        <f t="shared" si="27"/>
        <v>0</v>
      </c>
      <c r="K110" s="170"/>
    </row>
    <row r="111" ht="16.5" customHeight="1">
      <c r="A111" s="158">
        <f t="shared" si="29"/>
        <v>87</v>
      </c>
      <c r="B111" s="169"/>
      <c r="C111" s="221" t="s">
        <v>275</v>
      </c>
      <c r="D111" s="221" t="s">
        <v>276</v>
      </c>
      <c r="E111" s="160" t="s">
        <v>112</v>
      </c>
      <c r="F111" s="209">
        <f t="shared" si="18"/>
        <v>2200</v>
      </c>
      <c r="G111" s="162"/>
      <c r="I111" s="210">
        <v>10.800000000000001</v>
      </c>
      <c r="J111" s="211">
        <f t="shared" si="27"/>
        <v>0</v>
      </c>
      <c r="K111" s="170"/>
    </row>
    <row r="112" ht="16.5" customHeight="1">
      <c r="A112" s="158">
        <f t="shared" si="29"/>
        <v>88</v>
      </c>
      <c r="B112" s="169"/>
      <c r="C112" s="221" t="s">
        <v>277</v>
      </c>
      <c r="D112" s="221" t="s">
        <v>278</v>
      </c>
      <c r="E112" s="160" t="s">
        <v>112</v>
      </c>
      <c r="F112" s="209">
        <f t="shared" si="18"/>
        <v>2200</v>
      </c>
      <c r="G112" s="162"/>
      <c r="I112" s="210">
        <v>10.800000000000001</v>
      </c>
      <c r="J112" s="211">
        <f t="shared" si="27"/>
        <v>0</v>
      </c>
      <c r="K112" s="170"/>
    </row>
    <row r="113" ht="16.5" customHeight="1">
      <c r="A113" s="171">
        <f t="shared" si="29"/>
        <v>89</v>
      </c>
      <c r="B113" s="172"/>
      <c r="C113" s="213" t="s">
        <v>279</v>
      </c>
      <c r="D113" s="213" t="s">
        <v>280</v>
      </c>
      <c r="E113" s="173" t="s">
        <v>112</v>
      </c>
      <c r="F113" s="209">
        <f t="shared" si="18"/>
        <v>2000</v>
      </c>
      <c r="G113" s="174"/>
      <c r="I113" s="210">
        <v>9.8000000000000007</v>
      </c>
      <c r="J113" s="211">
        <f>I113*J97</f>
        <v>0</v>
      </c>
      <c r="K113" s="170"/>
    </row>
    <row r="114" ht="16.5" customHeight="1">
      <c r="A114" s="214"/>
      <c r="B114" s="217"/>
      <c r="C114" s="216"/>
      <c r="D114" s="153" t="s">
        <v>281</v>
      </c>
      <c r="E114" s="217"/>
      <c r="F114" s="218"/>
      <c r="G114" s="156" t="s">
        <v>222</v>
      </c>
      <c r="I114" s="207" t="s">
        <v>214</v>
      </c>
      <c r="J114" s="170"/>
      <c r="K114" s="170"/>
    </row>
    <row r="115" ht="16.5" customHeight="1">
      <c r="A115" s="158">
        <f>A113+1</f>
        <v>90</v>
      </c>
      <c r="B115" s="208"/>
      <c r="C115" s="160" t="s">
        <v>282</v>
      </c>
      <c r="D115" s="160" t="s">
        <v>283</v>
      </c>
      <c r="E115" s="160" t="s">
        <v>93</v>
      </c>
      <c r="F115" s="209">
        <f t="shared" si="18"/>
        <v>4100</v>
      </c>
      <c r="G115" s="162"/>
      <c r="I115" s="210">
        <v>20.699999999999999</v>
      </c>
      <c r="J115" s="211">
        <f t="shared" ref="J115:J122" si="30">I115*$F$114</f>
        <v>0</v>
      </c>
      <c r="K115" s="170"/>
    </row>
    <row r="116" ht="16.5" customHeight="1">
      <c r="A116" s="158">
        <f>A115+1</f>
        <v>91</v>
      </c>
      <c r="B116" s="208"/>
      <c r="C116" s="160" t="s">
        <v>284</v>
      </c>
      <c r="D116" s="160" t="s">
        <v>285</v>
      </c>
      <c r="E116" s="160" t="s">
        <v>93</v>
      </c>
      <c r="F116" s="209">
        <f t="shared" si="18"/>
        <v>4100</v>
      </c>
      <c r="G116" s="162"/>
      <c r="I116" s="210">
        <v>20.699999999999999</v>
      </c>
      <c r="J116" s="211">
        <f t="shared" si="30"/>
        <v>0</v>
      </c>
      <c r="K116" s="170"/>
    </row>
    <row r="117" ht="16.5" customHeight="1">
      <c r="A117" s="158"/>
      <c r="B117" s="169"/>
      <c r="C117" s="219"/>
      <c r="D117" s="168" t="s">
        <v>103</v>
      </c>
      <c r="E117" s="169"/>
      <c r="F117" s="219"/>
      <c r="G117" s="162"/>
      <c r="I117" s="210"/>
      <c r="J117" s="211"/>
      <c r="K117" s="170"/>
    </row>
    <row r="118" ht="16.5" customHeight="1">
      <c r="A118" s="158">
        <f>A116+1</f>
        <v>92</v>
      </c>
      <c r="B118" s="208"/>
      <c r="C118" s="160" t="s">
        <v>286</v>
      </c>
      <c r="D118" s="160" t="s">
        <v>287</v>
      </c>
      <c r="E118" s="160" t="s">
        <v>93</v>
      </c>
      <c r="F118" s="209">
        <f t="shared" si="18"/>
        <v>2100</v>
      </c>
      <c r="G118" s="162"/>
      <c r="I118" s="210">
        <v>10.5</v>
      </c>
      <c r="J118" s="211">
        <f t="shared" si="30"/>
        <v>0</v>
      </c>
      <c r="K118" s="170"/>
    </row>
    <row r="119" ht="16.5" customHeight="1">
      <c r="A119" s="158">
        <f>A118+1</f>
        <v>93</v>
      </c>
      <c r="B119" s="208"/>
      <c r="C119" s="160" t="s">
        <v>288</v>
      </c>
      <c r="D119" s="160" t="s">
        <v>289</v>
      </c>
      <c r="E119" s="160" t="s">
        <v>93</v>
      </c>
      <c r="F119" s="209">
        <f t="shared" si="18"/>
        <v>2500</v>
      </c>
      <c r="G119" s="162"/>
      <c r="I119" s="210">
        <v>12.699999999999999</v>
      </c>
      <c r="J119" s="211">
        <f t="shared" si="30"/>
        <v>0</v>
      </c>
      <c r="K119" s="170"/>
    </row>
    <row r="120" ht="16.5" customHeight="1">
      <c r="A120" s="158">
        <f>A118+1</f>
        <v>93</v>
      </c>
      <c r="B120" s="208"/>
      <c r="C120" s="160" t="s">
        <v>290</v>
      </c>
      <c r="D120" s="160" t="s">
        <v>291</v>
      </c>
      <c r="E120" s="160" t="s">
        <v>93</v>
      </c>
      <c r="F120" s="209">
        <f t="shared" si="18"/>
        <v>2500</v>
      </c>
      <c r="G120" s="162"/>
      <c r="I120" s="210">
        <v>12.699999999999999</v>
      </c>
      <c r="J120" s="211">
        <f t="shared" si="30"/>
        <v>0</v>
      </c>
      <c r="K120" s="170"/>
    </row>
    <row r="121" ht="16.5" customHeight="1">
      <c r="A121" s="158">
        <f>A120+1</f>
        <v>94</v>
      </c>
      <c r="B121" s="208"/>
      <c r="C121" s="160" t="s">
        <v>292</v>
      </c>
      <c r="D121" s="160" t="s">
        <v>293</v>
      </c>
      <c r="E121" s="160" t="s">
        <v>112</v>
      </c>
      <c r="F121" s="209">
        <f t="shared" si="18"/>
        <v>1900</v>
      </c>
      <c r="G121" s="162"/>
      <c r="I121" s="210">
        <v>9.4000000000000004</v>
      </c>
      <c r="J121" s="211">
        <f t="shared" si="30"/>
        <v>0</v>
      </c>
      <c r="K121" s="170"/>
    </row>
    <row r="122" ht="16.5" customHeight="1">
      <c r="A122" s="158">
        <f>A120+1</f>
        <v>94</v>
      </c>
      <c r="B122" s="208"/>
      <c r="C122" s="160" t="s">
        <v>294</v>
      </c>
      <c r="D122" s="160" t="s">
        <v>295</v>
      </c>
      <c r="E122" s="160" t="s">
        <v>112</v>
      </c>
      <c r="F122" s="209">
        <f t="shared" si="18"/>
        <v>1900</v>
      </c>
      <c r="G122" s="162"/>
      <c r="I122" s="210">
        <v>9.4000000000000004</v>
      </c>
      <c r="J122" s="211">
        <f t="shared" si="30"/>
        <v>0</v>
      </c>
      <c r="K122" s="170"/>
    </row>
    <row r="123" ht="16.5" customHeight="1">
      <c r="A123" s="171">
        <f>A122+1</f>
        <v>95</v>
      </c>
      <c r="B123" s="212"/>
      <c r="C123" s="173" t="s">
        <v>296</v>
      </c>
      <c r="D123" s="173" t="s">
        <v>297</v>
      </c>
      <c r="E123" s="173" t="s">
        <v>112</v>
      </c>
      <c r="F123" s="209">
        <f t="shared" si="18"/>
        <v>2200</v>
      </c>
      <c r="G123" s="174"/>
      <c r="I123" s="210">
        <v>10.9</v>
      </c>
      <c r="J123" s="211">
        <f>I123*J114</f>
        <v>0</v>
      </c>
      <c r="K123" s="170"/>
    </row>
    <row r="124" ht="16.5" customHeight="1">
      <c r="A124" s="214"/>
      <c r="B124" s="217"/>
      <c r="C124" s="216"/>
      <c r="D124" s="153" t="s">
        <v>298</v>
      </c>
      <c r="E124" s="217"/>
      <c r="F124" s="218"/>
      <c r="G124" s="156" t="s">
        <v>222</v>
      </c>
      <c r="I124" s="207" t="s">
        <v>214</v>
      </c>
      <c r="J124" s="170"/>
      <c r="K124" s="170"/>
    </row>
    <row r="125" ht="16.5" customHeight="1">
      <c r="A125" s="158">
        <f>A123+1</f>
        <v>96</v>
      </c>
      <c r="B125" s="208"/>
      <c r="C125" s="160" t="s">
        <v>299</v>
      </c>
      <c r="D125" s="160" t="s">
        <v>300</v>
      </c>
      <c r="E125" s="160" t="s">
        <v>93</v>
      </c>
      <c r="F125" s="209">
        <f t="shared" si="18"/>
        <v>4400</v>
      </c>
      <c r="G125" s="162"/>
      <c r="I125" s="210">
        <v>22</v>
      </c>
      <c r="J125" s="211">
        <f t="shared" ref="J125:J130" si="31">I125*$F$124</f>
        <v>0</v>
      </c>
      <c r="K125" s="170"/>
    </row>
    <row r="126" ht="16.5" customHeight="1">
      <c r="A126" s="158">
        <f>A125+1</f>
        <v>97</v>
      </c>
      <c r="B126" s="208"/>
      <c r="C126" s="160" t="s">
        <v>301</v>
      </c>
      <c r="D126" s="160" t="s">
        <v>302</v>
      </c>
      <c r="E126" s="160" t="s">
        <v>93</v>
      </c>
      <c r="F126" s="209">
        <f t="shared" si="18"/>
        <v>4100</v>
      </c>
      <c r="G126" s="162"/>
      <c r="I126" s="210">
        <v>20.5</v>
      </c>
      <c r="J126" s="211">
        <f t="shared" si="31"/>
        <v>0</v>
      </c>
      <c r="K126" s="170"/>
    </row>
    <row r="127" ht="16.5" customHeight="1">
      <c r="A127" s="220"/>
      <c r="B127" s="169"/>
      <c r="C127" s="219"/>
      <c r="D127" s="168" t="s">
        <v>103</v>
      </c>
      <c r="E127" s="169"/>
      <c r="F127" s="219"/>
      <c r="G127" s="162"/>
      <c r="I127" s="210"/>
      <c r="J127" s="211"/>
      <c r="K127" s="170"/>
    </row>
    <row r="128" ht="16.5" customHeight="1">
      <c r="A128" s="158">
        <f>A126+1</f>
        <v>98</v>
      </c>
      <c r="B128" s="208"/>
      <c r="C128" s="160" t="s">
        <v>303</v>
      </c>
      <c r="D128" s="160" t="s">
        <v>304</v>
      </c>
      <c r="E128" s="160" t="s">
        <v>93</v>
      </c>
      <c r="F128" s="209">
        <f t="shared" si="18"/>
        <v>1700</v>
      </c>
      <c r="G128" s="162"/>
      <c r="I128" s="210">
        <v>8.6999999999999993</v>
      </c>
      <c r="J128" s="211">
        <f t="shared" si="31"/>
        <v>0</v>
      </c>
      <c r="K128" s="170"/>
    </row>
    <row r="129" ht="16.5" customHeight="1">
      <c r="A129" s="158">
        <f t="shared" ref="A129:A131" si="32">A128+1</f>
        <v>99</v>
      </c>
      <c r="B129" s="208"/>
      <c r="C129" s="160" t="s">
        <v>305</v>
      </c>
      <c r="D129" s="160" t="s">
        <v>306</v>
      </c>
      <c r="E129" s="160" t="s">
        <v>93</v>
      </c>
      <c r="F129" s="209">
        <f t="shared" si="18"/>
        <v>2100</v>
      </c>
      <c r="G129" s="162"/>
      <c r="I129" s="210">
        <v>10.4</v>
      </c>
      <c r="J129" s="211">
        <f t="shared" si="31"/>
        <v>0</v>
      </c>
      <c r="K129" s="170"/>
    </row>
    <row r="130" ht="16.5" customHeight="1">
      <c r="A130" s="158">
        <f t="shared" si="32"/>
        <v>100</v>
      </c>
      <c r="B130" s="208"/>
      <c r="C130" s="160" t="s">
        <v>307</v>
      </c>
      <c r="D130" s="160" t="s">
        <v>308</v>
      </c>
      <c r="E130" s="160" t="s">
        <v>112</v>
      </c>
      <c r="F130" s="209">
        <f t="shared" si="18"/>
        <v>1200</v>
      </c>
      <c r="G130" s="162"/>
      <c r="I130" s="210">
        <v>6.0999999999999996</v>
      </c>
      <c r="J130" s="211">
        <f t="shared" si="31"/>
        <v>0</v>
      </c>
      <c r="K130" s="170"/>
    </row>
    <row r="131" ht="16.5" customHeight="1">
      <c r="A131" s="171">
        <f t="shared" si="32"/>
        <v>101</v>
      </c>
      <c r="B131" s="212"/>
      <c r="C131" s="173" t="s">
        <v>309</v>
      </c>
      <c r="D131" s="173" t="s">
        <v>308</v>
      </c>
      <c r="E131" s="173" t="s">
        <v>112</v>
      </c>
      <c r="F131" s="209">
        <f t="shared" si="18"/>
        <v>1300</v>
      </c>
      <c r="G131" s="174"/>
      <c r="I131" s="210">
        <v>6.4000000000000004</v>
      </c>
      <c r="J131" s="211">
        <f>I131*J124</f>
        <v>0</v>
      </c>
      <c r="K131" s="170"/>
    </row>
    <row r="132" ht="16.5" customHeight="1">
      <c r="A132" s="214"/>
      <c r="B132" s="217"/>
      <c r="C132" s="222"/>
      <c r="D132" s="223" t="s">
        <v>310</v>
      </c>
      <c r="E132" s="222"/>
      <c r="F132" s="218"/>
      <c r="G132" s="156" t="s">
        <v>222</v>
      </c>
      <c r="I132" s="207" t="s">
        <v>214</v>
      </c>
      <c r="J132" s="170"/>
      <c r="K132" s="170"/>
    </row>
    <row r="133" ht="16.5" customHeight="1">
      <c r="A133" s="158">
        <f>A131+1</f>
        <v>102</v>
      </c>
      <c r="B133" s="169"/>
      <c r="C133" s="160" t="s">
        <v>311</v>
      </c>
      <c r="D133" s="160" t="s">
        <v>312</v>
      </c>
      <c r="E133" s="160" t="s">
        <v>93</v>
      </c>
      <c r="F133" s="209">
        <f t="shared" si="18"/>
        <v>5300</v>
      </c>
      <c r="G133" s="162"/>
      <c r="I133" s="210">
        <v>26.300000000000001</v>
      </c>
      <c r="J133" s="211">
        <f t="shared" ref="J133:J141" si="33">I133*$F$132</f>
        <v>0</v>
      </c>
      <c r="K133" s="170"/>
    </row>
    <row r="134" ht="16.5" customHeight="1">
      <c r="A134" s="158">
        <f t="shared" ref="A134:A135" si="34">A133+1</f>
        <v>103</v>
      </c>
      <c r="B134" s="169"/>
      <c r="C134" s="160" t="s">
        <v>313</v>
      </c>
      <c r="D134" s="160" t="s">
        <v>314</v>
      </c>
      <c r="E134" s="160" t="s">
        <v>93</v>
      </c>
      <c r="F134" s="209">
        <f t="shared" si="18"/>
        <v>5300</v>
      </c>
      <c r="G134" s="162"/>
      <c r="I134" s="210">
        <v>26.300000000000001</v>
      </c>
      <c r="J134" s="211">
        <f t="shared" si="33"/>
        <v>0</v>
      </c>
      <c r="K134" s="170"/>
    </row>
    <row r="135" ht="16.5" customHeight="1">
      <c r="A135" s="158">
        <f t="shared" si="34"/>
        <v>104</v>
      </c>
      <c r="B135" s="169"/>
      <c r="C135" s="160" t="s">
        <v>315</v>
      </c>
      <c r="D135" s="160" t="s">
        <v>316</v>
      </c>
      <c r="E135" s="160" t="s">
        <v>93</v>
      </c>
      <c r="F135" s="209">
        <f t="shared" si="18"/>
        <v>5000</v>
      </c>
      <c r="G135" s="162"/>
      <c r="I135" s="210">
        <v>25</v>
      </c>
      <c r="J135" s="211">
        <f t="shared" si="33"/>
        <v>0</v>
      </c>
      <c r="K135" s="170"/>
    </row>
    <row r="136" ht="16.5" customHeight="1">
      <c r="A136" s="220"/>
      <c r="B136" s="169"/>
      <c r="C136" s="219"/>
      <c r="D136" s="168" t="s">
        <v>103</v>
      </c>
      <c r="E136" s="169"/>
      <c r="F136" s="219"/>
      <c r="G136" s="162"/>
      <c r="I136" s="210"/>
      <c r="J136" s="211"/>
      <c r="K136" s="170"/>
    </row>
    <row r="137" ht="16.5" customHeight="1">
      <c r="A137" s="158">
        <f>A135+1</f>
        <v>105</v>
      </c>
      <c r="B137" s="169"/>
      <c r="C137" s="160" t="s">
        <v>317</v>
      </c>
      <c r="D137" s="160" t="s">
        <v>318</v>
      </c>
      <c r="E137" s="160" t="s">
        <v>93</v>
      </c>
      <c r="F137" s="209">
        <f t="shared" si="18"/>
        <v>1800</v>
      </c>
      <c r="G137" s="162"/>
      <c r="I137" s="210">
        <v>9.0999999999999996</v>
      </c>
      <c r="J137" s="211">
        <f t="shared" si="33"/>
        <v>0</v>
      </c>
      <c r="K137" s="170"/>
    </row>
    <row r="138" ht="16.5" customHeight="1">
      <c r="A138" s="158">
        <f t="shared" ref="A138:A142" si="35">A137+1</f>
        <v>106</v>
      </c>
      <c r="B138" s="169"/>
      <c r="C138" s="160" t="s">
        <v>319</v>
      </c>
      <c r="D138" s="160" t="s">
        <v>320</v>
      </c>
      <c r="E138" s="160" t="s">
        <v>93</v>
      </c>
      <c r="F138" s="209">
        <f t="shared" si="18"/>
        <v>1800</v>
      </c>
      <c r="G138" s="162"/>
      <c r="I138" s="210">
        <v>9.0999999999999996</v>
      </c>
      <c r="J138" s="211">
        <f t="shared" si="33"/>
        <v>0</v>
      </c>
      <c r="K138" s="170"/>
    </row>
    <row r="139" ht="16.5" customHeight="1">
      <c r="A139" s="158">
        <f t="shared" si="35"/>
        <v>107</v>
      </c>
      <c r="B139" s="169"/>
      <c r="C139" s="160" t="s">
        <v>321</v>
      </c>
      <c r="D139" s="160" t="s">
        <v>322</v>
      </c>
      <c r="E139" s="160" t="s">
        <v>93</v>
      </c>
      <c r="F139" s="209">
        <f t="shared" si="18"/>
        <v>1800</v>
      </c>
      <c r="G139" s="162"/>
      <c r="I139" s="210">
        <v>9.0999999999999996</v>
      </c>
      <c r="J139" s="211">
        <f t="shared" si="33"/>
        <v>0</v>
      </c>
      <c r="K139" s="170"/>
    </row>
    <row r="140" ht="16.5" customHeight="1">
      <c r="A140" s="158">
        <f t="shared" si="35"/>
        <v>108</v>
      </c>
      <c r="B140" s="169"/>
      <c r="C140" s="160" t="s">
        <v>323</v>
      </c>
      <c r="D140" s="160" t="s">
        <v>324</v>
      </c>
      <c r="E140" s="160" t="s">
        <v>112</v>
      </c>
      <c r="F140" s="209">
        <f t="shared" si="18"/>
        <v>700</v>
      </c>
      <c r="G140" s="162"/>
      <c r="I140" s="210">
        <v>3.2999999999999998</v>
      </c>
      <c r="J140" s="211">
        <f t="shared" si="33"/>
        <v>0</v>
      </c>
      <c r="K140" s="170"/>
    </row>
    <row r="141" ht="16.5" customHeight="1">
      <c r="A141" s="158">
        <f t="shared" si="35"/>
        <v>109</v>
      </c>
      <c r="B141" s="169"/>
      <c r="C141" s="160" t="s">
        <v>325</v>
      </c>
      <c r="D141" s="160" t="s">
        <v>326</v>
      </c>
      <c r="E141" s="160" t="s">
        <v>112</v>
      </c>
      <c r="F141" s="209">
        <f t="shared" ref="F141:F204" si="36">ROUND((I141*125)+(I141*125)*60%,-2)</f>
        <v>700</v>
      </c>
      <c r="G141" s="162"/>
      <c r="I141" s="210">
        <v>3.2999999999999998</v>
      </c>
      <c r="J141" s="211">
        <f t="shared" si="33"/>
        <v>0</v>
      </c>
      <c r="K141" s="170"/>
    </row>
    <row r="142" ht="16.5" customHeight="1">
      <c r="A142" s="171">
        <f t="shared" si="35"/>
        <v>110</v>
      </c>
      <c r="B142" s="172"/>
      <c r="C142" s="173" t="s">
        <v>327</v>
      </c>
      <c r="D142" s="173" t="s">
        <v>328</v>
      </c>
      <c r="E142" s="173" t="s">
        <v>112</v>
      </c>
      <c r="F142" s="209">
        <f t="shared" si="36"/>
        <v>700</v>
      </c>
      <c r="G142" s="174"/>
      <c r="I142" s="210">
        <v>3.2999999999999998</v>
      </c>
      <c r="J142" s="211">
        <f>I142*J132</f>
        <v>0</v>
      </c>
      <c r="K142" s="170"/>
    </row>
    <row r="143" ht="16.5" customHeight="1">
      <c r="A143" s="214"/>
      <c r="B143" s="217"/>
      <c r="C143" s="216"/>
      <c r="D143" s="223" t="s">
        <v>329</v>
      </c>
      <c r="E143" s="217"/>
      <c r="F143" s="218"/>
      <c r="G143" s="156" t="s">
        <v>222</v>
      </c>
      <c r="I143" s="207" t="s">
        <v>214</v>
      </c>
      <c r="J143" s="170"/>
      <c r="K143" s="170"/>
    </row>
    <row r="144" ht="16.5" customHeight="1">
      <c r="A144" s="158">
        <f>A142+1</f>
        <v>111</v>
      </c>
      <c r="B144" s="208"/>
      <c r="C144" s="160" t="s">
        <v>330</v>
      </c>
      <c r="D144" s="160" t="s">
        <v>331</v>
      </c>
      <c r="E144" s="160" t="s">
        <v>93</v>
      </c>
      <c r="F144" s="209">
        <f t="shared" si="36"/>
        <v>6400</v>
      </c>
      <c r="G144" s="162"/>
      <c r="I144" s="210">
        <v>31.899999999999999</v>
      </c>
      <c r="J144" s="211">
        <f t="shared" ref="J144:J155" si="37">I144*$F$143</f>
        <v>0</v>
      </c>
      <c r="K144" s="170"/>
    </row>
    <row r="145" ht="16.5" customHeight="1">
      <c r="A145" s="158">
        <f t="shared" ref="A145:A147" si="38">A144+1</f>
        <v>112</v>
      </c>
      <c r="B145" s="208"/>
      <c r="C145" s="160" t="s">
        <v>332</v>
      </c>
      <c r="D145" s="160" t="s">
        <v>333</v>
      </c>
      <c r="E145" s="160" t="s">
        <v>93</v>
      </c>
      <c r="F145" s="209">
        <f t="shared" si="36"/>
        <v>5800</v>
      </c>
      <c r="G145" s="162"/>
      <c r="I145" s="210">
        <v>28.899999999999999</v>
      </c>
      <c r="J145" s="211">
        <f t="shared" si="37"/>
        <v>0</v>
      </c>
      <c r="K145" s="170"/>
    </row>
    <row r="146" ht="16.5" customHeight="1">
      <c r="A146" s="158">
        <f t="shared" si="38"/>
        <v>113</v>
      </c>
      <c r="B146" s="208"/>
      <c r="C146" s="160" t="s">
        <v>334</v>
      </c>
      <c r="D146" s="160" t="s">
        <v>335</v>
      </c>
      <c r="E146" s="160" t="s">
        <v>93</v>
      </c>
      <c r="F146" s="209">
        <f t="shared" si="36"/>
        <v>5800</v>
      </c>
      <c r="G146" s="162"/>
      <c r="I146" s="210">
        <v>28.899999999999999</v>
      </c>
      <c r="J146" s="211">
        <f t="shared" si="37"/>
        <v>0</v>
      </c>
      <c r="K146" s="170"/>
    </row>
    <row r="147" ht="16.5" customHeight="1">
      <c r="A147" s="158">
        <f t="shared" si="38"/>
        <v>114</v>
      </c>
      <c r="B147" s="208"/>
      <c r="C147" s="160" t="s">
        <v>336</v>
      </c>
      <c r="D147" s="160" t="s">
        <v>337</v>
      </c>
      <c r="E147" s="160" t="s">
        <v>93</v>
      </c>
      <c r="F147" s="209">
        <f t="shared" si="36"/>
        <v>5500</v>
      </c>
      <c r="G147" s="162"/>
      <c r="I147" s="210">
        <v>27.5</v>
      </c>
      <c r="J147" s="211">
        <f t="shared" si="37"/>
        <v>0</v>
      </c>
      <c r="K147" s="170"/>
    </row>
    <row r="148" ht="16.5" customHeight="1">
      <c r="A148" s="220"/>
      <c r="B148" s="169"/>
      <c r="C148" s="219"/>
      <c r="D148" s="168" t="s">
        <v>103</v>
      </c>
      <c r="E148" s="169"/>
      <c r="F148" s="219"/>
      <c r="G148" s="162"/>
      <c r="I148" s="210"/>
      <c r="J148" s="211"/>
      <c r="K148" s="170"/>
    </row>
    <row r="149" ht="16.5" customHeight="1">
      <c r="A149" s="158">
        <f>A147+1</f>
        <v>115</v>
      </c>
      <c r="B149" s="208"/>
      <c r="C149" s="160" t="s">
        <v>338</v>
      </c>
      <c r="D149" s="160" t="s">
        <v>339</v>
      </c>
      <c r="E149" s="160" t="s">
        <v>93</v>
      </c>
      <c r="F149" s="209">
        <f t="shared" si="36"/>
        <v>2700</v>
      </c>
      <c r="G149" s="162"/>
      <c r="I149" s="210">
        <v>13.4</v>
      </c>
      <c r="J149" s="211">
        <f t="shared" si="37"/>
        <v>0</v>
      </c>
      <c r="K149" s="170"/>
    </row>
    <row r="150" ht="16.5" customHeight="1">
      <c r="A150" s="158">
        <f t="shared" ref="A150:A156" si="39">A149+1</f>
        <v>116</v>
      </c>
      <c r="B150" s="208"/>
      <c r="C150" s="160" t="s">
        <v>340</v>
      </c>
      <c r="D150" s="160" t="s">
        <v>341</v>
      </c>
      <c r="E150" s="160" t="s">
        <v>93</v>
      </c>
      <c r="F150" s="209">
        <f t="shared" si="36"/>
        <v>2500</v>
      </c>
      <c r="G150" s="162"/>
      <c r="I150" s="210">
        <v>12.300000000000001</v>
      </c>
      <c r="J150" s="211">
        <f t="shared" si="37"/>
        <v>0</v>
      </c>
      <c r="K150" s="170"/>
    </row>
    <row r="151" ht="16.5" customHeight="1">
      <c r="A151" s="158">
        <f t="shared" si="39"/>
        <v>117</v>
      </c>
      <c r="B151" s="208"/>
      <c r="C151" s="160" t="s">
        <v>342</v>
      </c>
      <c r="D151" s="160" t="s">
        <v>343</v>
      </c>
      <c r="E151" s="160" t="s">
        <v>93</v>
      </c>
      <c r="F151" s="209">
        <f t="shared" si="36"/>
        <v>2700</v>
      </c>
      <c r="G151" s="162"/>
      <c r="I151" s="210">
        <v>13.4</v>
      </c>
      <c r="J151" s="211">
        <f t="shared" si="37"/>
        <v>0</v>
      </c>
      <c r="K151" s="170"/>
    </row>
    <row r="152" ht="16.5" customHeight="1">
      <c r="A152" s="158">
        <f t="shared" si="39"/>
        <v>118</v>
      </c>
      <c r="B152" s="208"/>
      <c r="C152" s="160" t="s">
        <v>344</v>
      </c>
      <c r="D152" s="160" t="s">
        <v>241</v>
      </c>
      <c r="E152" s="160" t="s">
        <v>93</v>
      </c>
      <c r="F152" s="209">
        <f t="shared" si="36"/>
        <v>2700</v>
      </c>
      <c r="G152" s="162"/>
      <c r="I152" s="210">
        <v>13.4</v>
      </c>
      <c r="J152" s="211">
        <f t="shared" si="37"/>
        <v>0</v>
      </c>
      <c r="K152" s="170"/>
    </row>
    <row r="153" ht="16.5" customHeight="1">
      <c r="A153" s="158">
        <f t="shared" si="39"/>
        <v>119</v>
      </c>
      <c r="B153" s="208"/>
      <c r="C153" s="160" t="s">
        <v>345</v>
      </c>
      <c r="D153" s="160" t="s">
        <v>346</v>
      </c>
      <c r="E153" s="160" t="s">
        <v>112</v>
      </c>
      <c r="F153" s="209">
        <f t="shared" si="36"/>
        <v>1300</v>
      </c>
      <c r="G153" s="162"/>
      <c r="I153" s="210">
        <v>6.5999999999999996</v>
      </c>
      <c r="J153" s="211">
        <f t="shared" si="37"/>
        <v>0</v>
      </c>
      <c r="K153" s="170"/>
    </row>
    <row r="154" ht="16.5" customHeight="1">
      <c r="A154" s="158">
        <f t="shared" si="39"/>
        <v>120</v>
      </c>
      <c r="B154" s="208"/>
      <c r="C154" s="160" t="s">
        <v>347</v>
      </c>
      <c r="D154" s="160" t="s">
        <v>348</v>
      </c>
      <c r="E154" s="160" t="s">
        <v>112</v>
      </c>
      <c r="F154" s="209">
        <f t="shared" si="36"/>
        <v>1100</v>
      </c>
      <c r="G154" s="162"/>
      <c r="I154" s="210">
        <v>5.5999999999999996</v>
      </c>
      <c r="J154" s="211">
        <f t="shared" si="37"/>
        <v>0</v>
      </c>
      <c r="K154" s="170"/>
    </row>
    <row r="155" ht="16.5" customHeight="1">
      <c r="A155" s="158">
        <f t="shared" si="39"/>
        <v>121</v>
      </c>
      <c r="B155" s="208"/>
      <c r="C155" s="160" t="s">
        <v>349</v>
      </c>
      <c r="D155" s="160" t="s">
        <v>350</v>
      </c>
      <c r="E155" s="160" t="s">
        <v>112</v>
      </c>
      <c r="F155" s="209">
        <f t="shared" si="36"/>
        <v>1300</v>
      </c>
      <c r="G155" s="162"/>
      <c r="I155" s="210">
        <v>6.5999999999999996</v>
      </c>
      <c r="J155" s="211">
        <f t="shared" si="37"/>
        <v>0</v>
      </c>
      <c r="K155" s="170"/>
    </row>
    <row r="156" ht="16.5" customHeight="1">
      <c r="A156" s="171">
        <f t="shared" si="39"/>
        <v>122</v>
      </c>
      <c r="B156" s="212"/>
      <c r="C156" s="173" t="s">
        <v>351</v>
      </c>
      <c r="D156" s="173" t="s">
        <v>352</v>
      </c>
      <c r="E156" s="173" t="s">
        <v>112</v>
      </c>
      <c r="F156" s="209">
        <f t="shared" si="36"/>
        <v>1300</v>
      </c>
      <c r="G156" s="174"/>
      <c r="I156" s="210">
        <v>6.5999999999999996</v>
      </c>
      <c r="J156" s="211">
        <f>I156*J143</f>
        <v>0</v>
      </c>
      <c r="K156" s="170"/>
    </row>
    <row r="157" ht="16.5" customHeight="1">
      <c r="A157" s="214"/>
      <c r="B157" s="217"/>
      <c r="C157" s="216"/>
      <c r="D157" s="153" t="s">
        <v>353</v>
      </c>
      <c r="E157" s="217"/>
      <c r="F157" s="218"/>
      <c r="G157" s="156" t="s">
        <v>354</v>
      </c>
      <c r="I157" s="207" t="s">
        <v>214</v>
      </c>
      <c r="J157" s="170"/>
      <c r="K157" s="170"/>
    </row>
    <row r="158" ht="16.5" customHeight="1">
      <c r="A158" s="158">
        <f>A156+1</f>
        <v>123</v>
      </c>
      <c r="B158" s="208"/>
      <c r="C158" s="160" t="s">
        <v>355</v>
      </c>
      <c r="D158" s="160" t="s">
        <v>356</v>
      </c>
      <c r="E158" s="160" t="s">
        <v>93</v>
      </c>
      <c r="F158" s="209">
        <f t="shared" si="36"/>
        <v>6400</v>
      </c>
      <c r="G158" s="162"/>
      <c r="I158" s="210">
        <v>32.100000000000001</v>
      </c>
      <c r="J158" s="211">
        <f t="shared" ref="J158:J193" si="40">I158*$F$157</f>
        <v>0</v>
      </c>
      <c r="K158" s="170"/>
    </row>
    <row r="159" ht="16.5" customHeight="1">
      <c r="A159" s="158">
        <f t="shared" ref="A159:A163" si="41">A158+1</f>
        <v>124</v>
      </c>
      <c r="B159" s="208"/>
      <c r="C159" s="160" t="s">
        <v>357</v>
      </c>
      <c r="D159" s="160" t="s">
        <v>358</v>
      </c>
      <c r="E159" s="160" t="s">
        <v>93</v>
      </c>
      <c r="F159" s="209">
        <f t="shared" si="36"/>
        <v>6400</v>
      </c>
      <c r="G159" s="162"/>
      <c r="I159" s="210">
        <v>32.100000000000001</v>
      </c>
      <c r="J159" s="211">
        <f t="shared" si="40"/>
        <v>0</v>
      </c>
      <c r="K159" s="170"/>
    </row>
    <row r="160" ht="16.5" customHeight="1">
      <c r="A160" s="158">
        <f t="shared" si="41"/>
        <v>125</v>
      </c>
      <c r="B160" s="208"/>
      <c r="C160" s="160" t="s">
        <v>359</v>
      </c>
      <c r="D160" s="160" t="s">
        <v>360</v>
      </c>
      <c r="E160" s="160" t="s">
        <v>93</v>
      </c>
      <c r="F160" s="209">
        <f t="shared" si="36"/>
        <v>6400</v>
      </c>
      <c r="G160" s="162"/>
      <c r="I160" s="210">
        <v>32.100000000000001</v>
      </c>
      <c r="J160" s="211">
        <f t="shared" si="40"/>
        <v>0</v>
      </c>
      <c r="K160" s="170"/>
    </row>
    <row r="161" ht="16.5" customHeight="1">
      <c r="A161" s="158">
        <f t="shared" si="41"/>
        <v>126</v>
      </c>
      <c r="B161" s="208"/>
      <c r="C161" s="160" t="s">
        <v>361</v>
      </c>
      <c r="D161" s="160" t="s">
        <v>362</v>
      </c>
      <c r="E161" s="160" t="s">
        <v>93</v>
      </c>
      <c r="F161" s="209">
        <f t="shared" si="36"/>
        <v>6400</v>
      </c>
      <c r="G161" s="162"/>
      <c r="I161" s="210">
        <v>32.100000000000001</v>
      </c>
      <c r="J161" s="211">
        <f t="shared" si="40"/>
        <v>0</v>
      </c>
      <c r="K161" s="170"/>
    </row>
    <row r="162" ht="16.5" customHeight="1">
      <c r="A162" s="158">
        <f t="shared" si="41"/>
        <v>127</v>
      </c>
      <c r="B162" s="208"/>
      <c r="C162" s="160" t="s">
        <v>363</v>
      </c>
      <c r="D162" s="160" t="s">
        <v>364</v>
      </c>
      <c r="E162" s="160" t="s">
        <v>93</v>
      </c>
      <c r="F162" s="209">
        <f t="shared" si="36"/>
        <v>6400</v>
      </c>
      <c r="G162" s="162"/>
      <c r="I162" s="210">
        <v>32.100000000000001</v>
      </c>
      <c r="J162" s="211">
        <f t="shared" si="40"/>
        <v>0</v>
      </c>
      <c r="K162" s="170"/>
    </row>
    <row r="163" ht="16.5" customHeight="1">
      <c r="A163" s="158">
        <f t="shared" si="41"/>
        <v>128</v>
      </c>
      <c r="B163" s="208"/>
      <c r="C163" s="160" t="s">
        <v>365</v>
      </c>
      <c r="D163" s="160" t="s">
        <v>366</v>
      </c>
      <c r="E163" s="160" t="s">
        <v>93</v>
      </c>
      <c r="F163" s="209">
        <f t="shared" si="36"/>
        <v>6400</v>
      </c>
      <c r="G163" s="162"/>
      <c r="I163" s="210">
        <v>32.100000000000001</v>
      </c>
      <c r="J163" s="211">
        <f t="shared" si="40"/>
        <v>0</v>
      </c>
      <c r="K163" s="170"/>
    </row>
    <row r="164" ht="16.5" customHeight="1">
      <c r="A164" s="220"/>
      <c r="B164" s="169"/>
      <c r="C164" s="219"/>
      <c r="D164" s="165" t="s">
        <v>367</v>
      </c>
      <c r="E164" s="169"/>
      <c r="F164" s="219"/>
      <c r="G164" s="162"/>
      <c r="I164" s="210"/>
      <c r="J164" s="211"/>
      <c r="K164" s="170"/>
    </row>
    <row r="165" ht="16.5" customHeight="1">
      <c r="A165" s="158">
        <f>A163+1</f>
        <v>129</v>
      </c>
      <c r="B165" s="208"/>
      <c r="C165" s="160" t="s">
        <v>368</v>
      </c>
      <c r="D165" s="160" t="s">
        <v>356</v>
      </c>
      <c r="E165" s="160" t="s">
        <v>93</v>
      </c>
      <c r="F165" s="209">
        <f t="shared" si="36"/>
        <v>5300</v>
      </c>
      <c r="G165" s="162"/>
      <c r="I165" s="210">
        <v>26.600000000000001</v>
      </c>
      <c r="J165" s="211">
        <f t="shared" si="40"/>
        <v>0</v>
      </c>
      <c r="K165" s="170"/>
    </row>
    <row r="166" ht="16.5" customHeight="1">
      <c r="A166" s="158">
        <f t="shared" ref="A166:A170" si="42">A165+1</f>
        <v>130</v>
      </c>
      <c r="B166" s="208"/>
      <c r="C166" s="160" t="s">
        <v>369</v>
      </c>
      <c r="D166" s="160" t="s">
        <v>358</v>
      </c>
      <c r="E166" s="160" t="s">
        <v>93</v>
      </c>
      <c r="F166" s="209">
        <f t="shared" si="36"/>
        <v>5300</v>
      </c>
      <c r="G166" s="162"/>
      <c r="I166" s="210">
        <v>26.600000000000001</v>
      </c>
      <c r="J166" s="211">
        <f t="shared" si="40"/>
        <v>0</v>
      </c>
      <c r="K166" s="170"/>
    </row>
    <row r="167" ht="16.5" customHeight="1">
      <c r="A167" s="158">
        <f t="shared" si="42"/>
        <v>131</v>
      </c>
      <c r="B167" s="208"/>
      <c r="C167" s="160" t="s">
        <v>370</v>
      </c>
      <c r="D167" s="160" t="s">
        <v>360</v>
      </c>
      <c r="E167" s="160" t="s">
        <v>93</v>
      </c>
      <c r="F167" s="209">
        <f t="shared" si="36"/>
        <v>5000</v>
      </c>
      <c r="G167" s="162"/>
      <c r="I167" s="210">
        <v>25</v>
      </c>
      <c r="J167" s="211">
        <f t="shared" si="40"/>
        <v>0</v>
      </c>
      <c r="K167" s="170"/>
    </row>
    <row r="168" ht="16.5" customHeight="1">
      <c r="A168" s="158">
        <f t="shared" si="42"/>
        <v>132</v>
      </c>
      <c r="B168" s="208"/>
      <c r="C168" s="160" t="s">
        <v>371</v>
      </c>
      <c r="D168" s="160" t="s">
        <v>362</v>
      </c>
      <c r="E168" s="160" t="s">
        <v>93</v>
      </c>
      <c r="F168" s="209">
        <f t="shared" si="36"/>
        <v>5000</v>
      </c>
      <c r="G168" s="162"/>
      <c r="I168" s="210">
        <v>25</v>
      </c>
      <c r="J168" s="211">
        <f t="shared" si="40"/>
        <v>0</v>
      </c>
      <c r="K168" s="170"/>
    </row>
    <row r="169" ht="16.5" customHeight="1">
      <c r="A169" s="158">
        <f t="shared" si="42"/>
        <v>133</v>
      </c>
      <c r="B169" s="208"/>
      <c r="C169" s="160" t="s">
        <v>372</v>
      </c>
      <c r="D169" s="160" t="s">
        <v>364</v>
      </c>
      <c r="E169" s="160" t="s">
        <v>93</v>
      </c>
      <c r="F169" s="209">
        <f t="shared" si="36"/>
        <v>5000</v>
      </c>
      <c r="G169" s="162"/>
      <c r="I169" s="210">
        <v>25</v>
      </c>
      <c r="J169" s="211">
        <f t="shared" si="40"/>
        <v>0</v>
      </c>
      <c r="K169" s="170"/>
    </row>
    <row r="170" ht="16.5" customHeight="1">
      <c r="A170" s="158">
        <f t="shared" si="42"/>
        <v>134</v>
      </c>
      <c r="B170" s="208"/>
      <c r="C170" s="160" t="s">
        <v>373</v>
      </c>
      <c r="D170" s="160" t="s">
        <v>366</v>
      </c>
      <c r="E170" s="160" t="s">
        <v>93</v>
      </c>
      <c r="F170" s="209">
        <f t="shared" si="36"/>
        <v>5300</v>
      </c>
      <c r="G170" s="162"/>
      <c r="I170" s="210">
        <v>26.5</v>
      </c>
      <c r="J170" s="211">
        <f t="shared" si="40"/>
        <v>0</v>
      </c>
      <c r="K170" s="170"/>
    </row>
    <row r="171" ht="16.5" customHeight="1">
      <c r="A171" s="220"/>
      <c r="B171" s="169"/>
      <c r="C171" s="219"/>
      <c r="D171" s="165" t="s">
        <v>374</v>
      </c>
      <c r="E171" s="169"/>
      <c r="F171" s="219"/>
      <c r="G171" s="162"/>
      <c r="I171" s="210"/>
      <c r="J171" s="211"/>
      <c r="K171" s="170"/>
    </row>
    <row r="172" ht="16.5" customHeight="1">
      <c r="A172" s="158">
        <f>A170+1</f>
        <v>135</v>
      </c>
      <c r="B172" s="208"/>
      <c r="C172" s="160" t="s">
        <v>375</v>
      </c>
      <c r="D172" s="160" t="s">
        <v>356</v>
      </c>
      <c r="E172" s="160" t="s">
        <v>93</v>
      </c>
      <c r="F172" s="209">
        <f t="shared" si="36"/>
        <v>3700</v>
      </c>
      <c r="G172" s="162"/>
      <c r="I172" s="210">
        <v>18.5</v>
      </c>
      <c r="J172" s="211">
        <f t="shared" si="40"/>
        <v>0</v>
      </c>
      <c r="K172" s="170"/>
    </row>
    <row r="173" ht="16.5" customHeight="1">
      <c r="A173" s="158">
        <f t="shared" ref="A173:A175" si="43">A172+1</f>
        <v>136</v>
      </c>
      <c r="B173" s="208"/>
      <c r="C173" s="160" t="s">
        <v>376</v>
      </c>
      <c r="D173" s="160" t="s">
        <v>358</v>
      </c>
      <c r="E173" s="160" t="s">
        <v>93</v>
      </c>
      <c r="F173" s="209">
        <f t="shared" si="36"/>
        <v>3700</v>
      </c>
      <c r="G173" s="162"/>
      <c r="I173" s="210">
        <v>18.5</v>
      </c>
      <c r="J173" s="211">
        <f t="shared" si="40"/>
        <v>0</v>
      </c>
      <c r="K173" s="170"/>
    </row>
    <row r="174" ht="16.5" customHeight="1">
      <c r="A174" s="158">
        <f t="shared" si="43"/>
        <v>137</v>
      </c>
      <c r="B174" s="208"/>
      <c r="C174" s="160" t="s">
        <v>377</v>
      </c>
      <c r="D174" s="160" t="s">
        <v>360</v>
      </c>
      <c r="E174" s="160" t="s">
        <v>93</v>
      </c>
      <c r="F174" s="209">
        <f t="shared" si="36"/>
        <v>2900</v>
      </c>
      <c r="G174" s="162"/>
      <c r="I174" s="210">
        <v>14.6</v>
      </c>
      <c r="J174" s="211">
        <f t="shared" si="40"/>
        <v>0</v>
      </c>
      <c r="K174" s="170"/>
    </row>
    <row r="175" ht="16.5" customHeight="1">
      <c r="A175" s="158">
        <f t="shared" si="43"/>
        <v>138</v>
      </c>
      <c r="B175" s="208"/>
      <c r="C175" s="160" t="s">
        <v>378</v>
      </c>
      <c r="D175" s="160" t="s">
        <v>364</v>
      </c>
      <c r="E175" s="160" t="s">
        <v>93</v>
      </c>
      <c r="F175" s="209">
        <f t="shared" si="36"/>
        <v>3100</v>
      </c>
      <c r="G175" s="162"/>
      <c r="I175" s="210">
        <v>15.4</v>
      </c>
      <c r="J175" s="211">
        <f t="shared" si="40"/>
        <v>0</v>
      </c>
      <c r="K175" s="170"/>
    </row>
    <row r="176" ht="16.5" customHeight="1">
      <c r="A176" s="220"/>
      <c r="B176" s="169"/>
      <c r="C176" s="219"/>
      <c r="D176" s="165" t="s">
        <v>379</v>
      </c>
      <c r="E176" s="169"/>
      <c r="F176" s="219"/>
      <c r="G176" s="162"/>
      <c r="I176" s="210"/>
      <c r="J176" s="211"/>
      <c r="K176" s="170"/>
    </row>
    <row r="177" ht="16.5" customHeight="1">
      <c r="A177" s="158">
        <f>A175+1</f>
        <v>139</v>
      </c>
      <c r="B177" s="208"/>
      <c r="C177" s="160" t="s">
        <v>380</v>
      </c>
      <c r="D177" s="160" t="s">
        <v>364</v>
      </c>
      <c r="E177" s="160" t="s">
        <v>93</v>
      </c>
      <c r="F177" s="209">
        <f t="shared" si="36"/>
        <v>8900</v>
      </c>
      <c r="G177" s="162"/>
      <c r="I177" s="210">
        <v>44.700000000000003</v>
      </c>
      <c r="J177" s="211">
        <f t="shared" si="40"/>
        <v>0</v>
      </c>
      <c r="K177" s="170"/>
    </row>
    <row r="178" ht="16.5" customHeight="1">
      <c r="A178" s="158">
        <f t="shared" ref="A178:A179" si="44">A177+1</f>
        <v>140</v>
      </c>
      <c r="B178" s="208"/>
      <c r="C178" s="160" t="s">
        <v>381</v>
      </c>
      <c r="D178" s="160" t="s">
        <v>366</v>
      </c>
      <c r="E178" s="160" t="s">
        <v>93</v>
      </c>
      <c r="F178" s="209">
        <f t="shared" si="36"/>
        <v>10700</v>
      </c>
      <c r="G178" s="162"/>
      <c r="I178" s="210">
        <v>53.399999999999999</v>
      </c>
      <c r="J178" s="211">
        <f t="shared" si="40"/>
        <v>0</v>
      </c>
      <c r="K178" s="170"/>
    </row>
    <row r="179" ht="16.5" customHeight="1">
      <c r="A179" s="158">
        <f t="shared" si="44"/>
        <v>141</v>
      </c>
      <c r="B179" s="208"/>
      <c r="C179" s="160" t="s">
        <v>382</v>
      </c>
      <c r="D179" s="160" t="s">
        <v>360</v>
      </c>
      <c r="E179" s="160" t="s">
        <v>93</v>
      </c>
      <c r="F179" s="209">
        <f t="shared" si="36"/>
        <v>8900</v>
      </c>
      <c r="G179" s="162"/>
      <c r="I179" s="210">
        <v>44.700000000000003</v>
      </c>
      <c r="J179" s="211">
        <f t="shared" si="40"/>
        <v>0</v>
      </c>
      <c r="K179" s="170"/>
    </row>
    <row r="180" ht="16.5" customHeight="1">
      <c r="A180" s="158"/>
      <c r="B180" s="169"/>
      <c r="C180" s="219"/>
      <c r="D180" s="168" t="s">
        <v>103</v>
      </c>
      <c r="E180" s="169"/>
      <c r="F180" s="219"/>
      <c r="G180" s="162"/>
      <c r="I180" s="210"/>
      <c r="J180" s="211"/>
      <c r="K180" s="170"/>
    </row>
    <row r="181" ht="16.5" customHeight="1">
      <c r="A181" s="158">
        <f>A179+1</f>
        <v>142</v>
      </c>
      <c r="B181" s="208"/>
      <c r="C181" s="160" t="s">
        <v>383</v>
      </c>
      <c r="D181" s="160" t="s">
        <v>235</v>
      </c>
      <c r="E181" s="160" t="s">
        <v>93</v>
      </c>
      <c r="F181" s="209">
        <f t="shared" si="36"/>
        <v>3000</v>
      </c>
      <c r="G181" s="162"/>
      <c r="I181" s="210">
        <v>15.199999999999999</v>
      </c>
      <c r="J181" s="211">
        <f t="shared" si="40"/>
        <v>0</v>
      </c>
      <c r="K181" s="170"/>
    </row>
    <row r="182" ht="16.5" customHeight="1">
      <c r="A182" s="158">
        <f t="shared" ref="A182:A194" si="45">A181+1</f>
        <v>143</v>
      </c>
      <c r="B182" s="208"/>
      <c r="C182" s="160" t="s">
        <v>384</v>
      </c>
      <c r="D182" s="160" t="s">
        <v>385</v>
      </c>
      <c r="E182" s="160" t="s">
        <v>93</v>
      </c>
      <c r="F182" s="209">
        <f t="shared" si="36"/>
        <v>3000</v>
      </c>
      <c r="G182" s="162"/>
      <c r="I182" s="210">
        <v>15.199999999999999</v>
      </c>
      <c r="J182" s="211">
        <f t="shared" si="40"/>
        <v>0</v>
      </c>
      <c r="K182" s="170"/>
    </row>
    <row r="183" ht="16.5" customHeight="1">
      <c r="A183" s="158">
        <f t="shared" si="45"/>
        <v>144</v>
      </c>
      <c r="B183" s="208"/>
      <c r="C183" s="160" t="s">
        <v>386</v>
      </c>
      <c r="D183" s="160" t="s">
        <v>387</v>
      </c>
      <c r="E183" s="160" t="s">
        <v>93</v>
      </c>
      <c r="F183" s="209">
        <f t="shared" si="36"/>
        <v>3000</v>
      </c>
      <c r="G183" s="162"/>
      <c r="I183" s="210">
        <v>15.199999999999999</v>
      </c>
      <c r="J183" s="211">
        <f t="shared" si="40"/>
        <v>0</v>
      </c>
      <c r="K183" s="170"/>
    </row>
    <row r="184" ht="16.5" customHeight="1">
      <c r="A184" s="158">
        <f t="shared" si="45"/>
        <v>145</v>
      </c>
      <c r="B184" s="208"/>
      <c r="C184" s="160" t="s">
        <v>388</v>
      </c>
      <c r="D184" s="160" t="s">
        <v>389</v>
      </c>
      <c r="E184" s="160" t="s">
        <v>93</v>
      </c>
      <c r="F184" s="209">
        <f t="shared" si="36"/>
        <v>2900</v>
      </c>
      <c r="G184" s="162"/>
      <c r="I184" s="210">
        <v>14.300000000000001</v>
      </c>
      <c r="J184" s="211">
        <f t="shared" si="40"/>
        <v>0</v>
      </c>
      <c r="K184" s="170"/>
    </row>
    <row r="185" ht="16.5" customHeight="1">
      <c r="A185" s="158">
        <f t="shared" si="45"/>
        <v>146</v>
      </c>
      <c r="B185" s="208"/>
      <c r="C185" s="160" t="s">
        <v>390</v>
      </c>
      <c r="D185" s="160" t="s">
        <v>391</v>
      </c>
      <c r="E185" s="160" t="s">
        <v>93</v>
      </c>
      <c r="F185" s="209">
        <f t="shared" si="36"/>
        <v>2900</v>
      </c>
      <c r="G185" s="162"/>
      <c r="I185" s="210">
        <v>14.300000000000001</v>
      </c>
      <c r="J185" s="211">
        <f t="shared" si="40"/>
        <v>0</v>
      </c>
      <c r="K185" s="170"/>
    </row>
    <row r="186" ht="16.5" customHeight="1">
      <c r="A186" s="158">
        <f t="shared" si="45"/>
        <v>147</v>
      </c>
      <c r="B186" s="208"/>
      <c r="C186" s="160" t="s">
        <v>392</v>
      </c>
      <c r="D186" s="160" t="s">
        <v>393</v>
      </c>
      <c r="E186" s="160" t="s">
        <v>93</v>
      </c>
      <c r="F186" s="209">
        <f t="shared" si="36"/>
        <v>2900</v>
      </c>
      <c r="G186" s="162"/>
      <c r="I186" s="210">
        <v>14.300000000000001</v>
      </c>
      <c r="J186" s="211">
        <f t="shared" si="40"/>
        <v>0</v>
      </c>
      <c r="K186" s="170"/>
    </row>
    <row r="187" ht="16.5" customHeight="1">
      <c r="A187" s="158">
        <f t="shared" si="45"/>
        <v>148</v>
      </c>
      <c r="B187" s="208"/>
      <c r="C187" s="160" t="s">
        <v>394</v>
      </c>
      <c r="D187" s="160" t="s">
        <v>395</v>
      </c>
      <c r="E187" s="160" t="s">
        <v>93</v>
      </c>
      <c r="F187" s="209">
        <f t="shared" si="36"/>
        <v>3100</v>
      </c>
      <c r="G187" s="162"/>
      <c r="I187" s="210">
        <v>15.5</v>
      </c>
      <c r="J187" s="211">
        <f t="shared" si="40"/>
        <v>0</v>
      </c>
      <c r="K187" s="170"/>
    </row>
    <row r="188" ht="16.5" customHeight="1">
      <c r="A188" s="158">
        <f t="shared" si="45"/>
        <v>149</v>
      </c>
      <c r="B188" s="208"/>
      <c r="C188" s="160" t="s">
        <v>396</v>
      </c>
      <c r="D188" s="160" t="s">
        <v>397</v>
      </c>
      <c r="E188" s="160" t="s">
        <v>112</v>
      </c>
      <c r="F188" s="209">
        <f t="shared" si="36"/>
        <v>1000</v>
      </c>
      <c r="G188" s="162"/>
      <c r="I188" s="210">
        <v>5.0999999999999996</v>
      </c>
      <c r="J188" s="211">
        <f t="shared" si="40"/>
        <v>0</v>
      </c>
      <c r="K188" s="170"/>
    </row>
    <row r="189" ht="16.5" customHeight="1">
      <c r="A189" s="158">
        <f t="shared" si="45"/>
        <v>150</v>
      </c>
      <c r="B189" s="208"/>
      <c r="C189" s="160" t="s">
        <v>398</v>
      </c>
      <c r="D189" s="160" t="s">
        <v>399</v>
      </c>
      <c r="E189" s="160" t="s">
        <v>112</v>
      </c>
      <c r="F189" s="209">
        <f t="shared" si="36"/>
        <v>1100</v>
      </c>
      <c r="G189" s="162"/>
      <c r="I189" s="210">
        <v>5.2999999999999998</v>
      </c>
      <c r="J189" s="211">
        <f t="shared" si="40"/>
        <v>0</v>
      </c>
      <c r="K189" s="170"/>
    </row>
    <row r="190" ht="16.5" customHeight="1">
      <c r="A190" s="158">
        <f t="shared" si="45"/>
        <v>151</v>
      </c>
      <c r="B190" s="208"/>
      <c r="C190" s="160" t="s">
        <v>400</v>
      </c>
      <c r="D190" s="160" t="s">
        <v>401</v>
      </c>
      <c r="E190" s="160" t="s">
        <v>112</v>
      </c>
      <c r="F190" s="209">
        <f t="shared" si="36"/>
        <v>1200</v>
      </c>
      <c r="G190" s="162"/>
      <c r="I190" s="210">
        <v>5.9000000000000004</v>
      </c>
      <c r="J190" s="211">
        <f t="shared" si="40"/>
        <v>0</v>
      </c>
      <c r="K190" s="170"/>
    </row>
    <row r="191" ht="16.5" customHeight="1">
      <c r="A191" s="158">
        <f t="shared" si="45"/>
        <v>152</v>
      </c>
      <c r="B191" s="208"/>
      <c r="C191" s="160" t="s">
        <v>402</v>
      </c>
      <c r="D191" s="160" t="s">
        <v>403</v>
      </c>
      <c r="E191" s="160" t="s">
        <v>112</v>
      </c>
      <c r="F191" s="209">
        <f t="shared" si="36"/>
        <v>900</v>
      </c>
      <c r="G191" s="162"/>
      <c r="I191" s="210">
        <v>4.5</v>
      </c>
      <c r="J191" s="211">
        <f t="shared" si="40"/>
        <v>0</v>
      </c>
      <c r="K191" s="170"/>
    </row>
    <row r="192" ht="16.5" customHeight="1">
      <c r="A192" s="158">
        <f t="shared" si="45"/>
        <v>153</v>
      </c>
      <c r="B192" s="208"/>
      <c r="C192" s="160" t="s">
        <v>404</v>
      </c>
      <c r="D192" s="160" t="s">
        <v>405</v>
      </c>
      <c r="E192" s="160" t="s">
        <v>112</v>
      </c>
      <c r="F192" s="209">
        <f t="shared" si="36"/>
        <v>1200</v>
      </c>
      <c r="G192" s="162"/>
      <c r="I192" s="210">
        <v>5.7999999999999998</v>
      </c>
      <c r="J192" s="211">
        <f t="shared" si="40"/>
        <v>0</v>
      </c>
      <c r="K192" s="170"/>
    </row>
    <row r="193" ht="16.5" customHeight="1">
      <c r="A193" s="158">
        <f t="shared" si="45"/>
        <v>154</v>
      </c>
      <c r="B193" s="208"/>
      <c r="C193" s="160" t="s">
        <v>406</v>
      </c>
      <c r="D193" s="160" t="s">
        <v>407</v>
      </c>
      <c r="E193" s="160" t="s">
        <v>112</v>
      </c>
      <c r="F193" s="209">
        <f t="shared" si="36"/>
        <v>900</v>
      </c>
      <c r="G193" s="162"/>
      <c r="I193" s="210">
        <v>4.5</v>
      </c>
      <c r="J193" s="211">
        <f t="shared" si="40"/>
        <v>0</v>
      </c>
      <c r="K193" s="170"/>
    </row>
    <row r="194" ht="16.5" customHeight="1">
      <c r="A194" s="171">
        <f t="shared" si="45"/>
        <v>155</v>
      </c>
      <c r="B194" s="212"/>
      <c r="C194" s="173" t="s">
        <v>408</v>
      </c>
      <c r="D194" s="173" t="s">
        <v>409</v>
      </c>
      <c r="E194" s="173" t="s">
        <v>112</v>
      </c>
      <c r="F194" s="209">
        <f t="shared" si="36"/>
        <v>900</v>
      </c>
      <c r="G194" s="174"/>
      <c r="I194" s="210">
        <v>4.5</v>
      </c>
      <c r="J194" s="211">
        <f>I194*J157</f>
        <v>0</v>
      </c>
      <c r="K194" s="170"/>
    </row>
    <row r="195" ht="16.5" customHeight="1">
      <c r="A195" s="214"/>
      <c r="B195" s="217"/>
      <c r="C195" s="216"/>
      <c r="D195" s="153" t="s">
        <v>410</v>
      </c>
      <c r="E195" s="217"/>
      <c r="F195" s="218"/>
      <c r="G195" s="156" t="s">
        <v>222</v>
      </c>
      <c r="I195" s="207" t="s">
        <v>214</v>
      </c>
      <c r="J195" s="170"/>
      <c r="K195" s="170"/>
    </row>
    <row r="196" ht="16.5" customHeight="1">
      <c r="A196" s="158">
        <f>A194+1</f>
        <v>156</v>
      </c>
      <c r="B196" s="208"/>
      <c r="C196" s="160" t="s">
        <v>411</v>
      </c>
      <c r="D196" s="160" t="s">
        <v>412</v>
      </c>
      <c r="E196" s="160" t="s">
        <v>93</v>
      </c>
      <c r="F196" s="209">
        <f t="shared" si="36"/>
        <v>9800</v>
      </c>
      <c r="G196" s="162"/>
      <c r="I196" s="210">
        <v>49.200000000000003</v>
      </c>
      <c r="J196" s="211">
        <f t="shared" ref="J196:J206" si="46">I196*$F$195</f>
        <v>0</v>
      </c>
      <c r="K196" s="170"/>
    </row>
    <row r="197" ht="16.5" customHeight="1">
      <c r="A197" s="158">
        <f t="shared" ref="A197:A200" si="47">A196+1</f>
        <v>157</v>
      </c>
      <c r="B197" s="208"/>
      <c r="C197" s="160" t="s">
        <v>413</v>
      </c>
      <c r="D197" s="160" t="s">
        <v>414</v>
      </c>
      <c r="E197" s="160" t="s">
        <v>93</v>
      </c>
      <c r="F197" s="209">
        <f t="shared" si="36"/>
        <v>10100</v>
      </c>
      <c r="G197" s="162"/>
      <c r="I197" s="210">
        <v>50.299999999999997</v>
      </c>
      <c r="J197" s="211">
        <f t="shared" si="46"/>
        <v>0</v>
      </c>
      <c r="K197" s="170"/>
    </row>
    <row r="198" ht="16.5" customHeight="1">
      <c r="A198" s="158">
        <f t="shared" si="47"/>
        <v>158</v>
      </c>
      <c r="B198" s="208"/>
      <c r="C198" s="160" t="s">
        <v>415</v>
      </c>
      <c r="D198" s="160" t="s">
        <v>416</v>
      </c>
      <c r="E198" s="160" t="s">
        <v>93</v>
      </c>
      <c r="F198" s="209">
        <f t="shared" si="36"/>
        <v>10700</v>
      </c>
      <c r="G198" s="162"/>
      <c r="I198" s="210">
        <v>53.600000000000001</v>
      </c>
      <c r="J198" s="211">
        <f t="shared" si="46"/>
        <v>0</v>
      </c>
      <c r="K198" s="170"/>
    </row>
    <row r="199" ht="16.5" customHeight="1">
      <c r="A199" s="158">
        <f t="shared" si="47"/>
        <v>159</v>
      </c>
      <c r="B199" s="208"/>
      <c r="C199" s="160" t="s">
        <v>417</v>
      </c>
      <c r="D199" s="160" t="s">
        <v>418</v>
      </c>
      <c r="E199" s="160" t="s">
        <v>93</v>
      </c>
      <c r="F199" s="209">
        <f t="shared" si="36"/>
        <v>10100</v>
      </c>
      <c r="G199" s="162"/>
      <c r="I199" s="210">
        <v>50.600000000000001</v>
      </c>
      <c r="J199" s="211">
        <f t="shared" si="46"/>
        <v>0</v>
      </c>
      <c r="K199" s="170"/>
    </row>
    <row r="200" ht="16.5" customHeight="1">
      <c r="A200" s="158">
        <f t="shared" si="47"/>
        <v>160</v>
      </c>
      <c r="B200" s="208"/>
      <c r="C200" s="160" t="s">
        <v>419</v>
      </c>
      <c r="D200" s="160" t="s">
        <v>420</v>
      </c>
      <c r="E200" s="160" t="s">
        <v>93</v>
      </c>
      <c r="F200" s="209">
        <f t="shared" si="36"/>
        <v>10100</v>
      </c>
      <c r="G200" s="162"/>
      <c r="I200" s="210">
        <v>50.600000000000001</v>
      </c>
      <c r="J200" s="211">
        <f t="shared" si="46"/>
        <v>0</v>
      </c>
      <c r="K200" s="170"/>
    </row>
    <row r="201" ht="16.5" customHeight="1">
      <c r="A201" s="220"/>
      <c r="B201" s="169"/>
      <c r="C201" s="219"/>
      <c r="D201" s="168" t="s">
        <v>103</v>
      </c>
      <c r="E201" s="169"/>
      <c r="F201" s="219"/>
      <c r="G201" s="162"/>
      <c r="I201" s="210"/>
      <c r="J201" s="211"/>
      <c r="K201" s="170"/>
    </row>
    <row r="202" ht="16.5" customHeight="1">
      <c r="A202" s="158">
        <f>A200+1</f>
        <v>161</v>
      </c>
      <c r="B202" s="208"/>
      <c r="C202" s="160" t="s">
        <v>421</v>
      </c>
      <c r="D202" s="160" t="s">
        <v>422</v>
      </c>
      <c r="E202" s="160" t="s">
        <v>93</v>
      </c>
      <c r="F202" s="209">
        <f t="shared" si="36"/>
        <v>3600</v>
      </c>
      <c r="G202" s="162"/>
      <c r="I202" s="210">
        <v>18.199999999999999</v>
      </c>
      <c r="J202" s="211">
        <f t="shared" si="46"/>
        <v>0</v>
      </c>
      <c r="K202" s="170"/>
    </row>
    <row r="203" ht="16.5" customHeight="1">
      <c r="A203" s="158">
        <f t="shared" ref="A203:A207" si="48">A202+1</f>
        <v>162</v>
      </c>
      <c r="B203" s="208"/>
      <c r="C203" s="160" t="s">
        <v>423</v>
      </c>
      <c r="D203" s="160" t="s">
        <v>424</v>
      </c>
      <c r="E203" s="160" t="s">
        <v>93</v>
      </c>
      <c r="F203" s="209">
        <f t="shared" si="36"/>
        <v>4100</v>
      </c>
      <c r="G203" s="162"/>
      <c r="I203" s="210">
        <v>20.5</v>
      </c>
      <c r="J203" s="211">
        <f t="shared" si="46"/>
        <v>0</v>
      </c>
      <c r="K203" s="170"/>
    </row>
    <row r="204" ht="16.5" customHeight="1">
      <c r="A204" s="158">
        <f t="shared" si="48"/>
        <v>163</v>
      </c>
      <c r="B204" s="208"/>
      <c r="C204" s="160" t="s">
        <v>425</v>
      </c>
      <c r="D204" s="160" t="s">
        <v>426</v>
      </c>
      <c r="E204" s="160" t="s">
        <v>93</v>
      </c>
      <c r="F204" s="209">
        <f t="shared" si="36"/>
        <v>4100</v>
      </c>
      <c r="G204" s="162"/>
      <c r="I204" s="210">
        <v>20.300000000000001</v>
      </c>
      <c r="J204" s="211">
        <f t="shared" si="46"/>
        <v>0</v>
      </c>
      <c r="K204" s="170"/>
    </row>
    <row r="205" ht="16.5" customHeight="1">
      <c r="A205" s="158">
        <f t="shared" si="48"/>
        <v>164</v>
      </c>
      <c r="B205" s="208"/>
      <c r="C205" s="160" t="s">
        <v>427</v>
      </c>
      <c r="D205" s="160" t="s">
        <v>428</v>
      </c>
      <c r="E205" s="160" t="s">
        <v>112</v>
      </c>
      <c r="F205" s="209">
        <f t="shared" ref="F205:F234" si="49">ROUND((I205*125)+(I205*125)*60%,-2)</f>
        <v>2600</v>
      </c>
      <c r="G205" s="162"/>
      <c r="I205" s="210">
        <v>12.800000000000001</v>
      </c>
      <c r="J205" s="211">
        <f t="shared" si="46"/>
        <v>0</v>
      </c>
      <c r="K205" s="170"/>
    </row>
    <row r="206" ht="16.5" customHeight="1">
      <c r="A206" s="158">
        <f t="shared" si="48"/>
        <v>165</v>
      </c>
      <c r="B206" s="208"/>
      <c r="C206" s="160" t="s">
        <v>429</v>
      </c>
      <c r="D206" s="160" t="s">
        <v>430</v>
      </c>
      <c r="E206" s="160" t="s">
        <v>112</v>
      </c>
      <c r="F206" s="209">
        <f t="shared" si="49"/>
        <v>2500</v>
      </c>
      <c r="G206" s="162"/>
      <c r="I206" s="210">
        <v>12.699999999999999</v>
      </c>
      <c r="J206" s="211">
        <f t="shared" si="46"/>
        <v>0</v>
      </c>
      <c r="K206" s="170"/>
    </row>
    <row r="207" ht="16.5" customHeight="1">
      <c r="A207" s="171">
        <f t="shared" si="48"/>
        <v>166</v>
      </c>
      <c r="B207" s="212"/>
      <c r="C207" s="173" t="s">
        <v>431</v>
      </c>
      <c r="D207" s="173" t="s">
        <v>430</v>
      </c>
      <c r="E207" s="173" t="s">
        <v>112</v>
      </c>
      <c r="F207" s="209">
        <f t="shared" si="49"/>
        <v>2500</v>
      </c>
      <c r="G207" s="174"/>
      <c r="I207" s="210">
        <v>12.699999999999999</v>
      </c>
      <c r="J207" s="211">
        <f>I207*J195</f>
        <v>0</v>
      </c>
      <c r="K207" s="170"/>
    </row>
    <row r="208" s="140" customFormat="1" ht="19.5" customHeight="1">
      <c r="A208" s="146" t="s">
        <v>432</v>
      </c>
      <c r="B208" s="147"/>
      <c r="C208" s="147"/>
      <c r="D208" s="147"/>
      <c r="E208" s="147"/>
      <c r="F208" s="147"/>
      <c r="G208" s="148"/>
      <c r="I208" s="149"/>
      <c r="J208" s="149"/>
      <c r="K208" s="149"/>
    </row>
    <row r="209">
      <c r="A209" s="224"/>
      <c r="B209" s="215"/>
      <c r="C209" s="225"/>
      <c r="D209" s="223" t="s">
        <v>433</v>
      </c>
      <c r="E209" s="217"/>
      <c r="F209" s="218"/>
      <c r="G209" s="226" t="s">
        <v>434</v>
      </c>
      <c r="I209" s="227" t="s">
        <v>214</v>
      </c>
      <c r="J209" s="170"/>
      <c r="K209" s="170"/>
    </row>
    <row r="210">
      <c r="A210" s="228">
        <f>A207+1</f>
        <v>167</v>
      </c>
      <c r="B210" s="208"/>
      <c r="C210" s="229" t="s">
        <v>435</v>
      </c>
      <c r="D210" s="230" t="s">
        <v>436</v>
      </c>
      <c r="E210" s="230" t="s">
        <v>93</v>
      </c>
      <c r="F210" s="209">
        <f t="shared" si="49"/>
        <v>2000</v>
      </c>
      <c r="G210" s="231"/>
      <c r="I210" s="232">
        <v>10.199999999999999</v>
      </c>
      <c r="J210" s="211">
        <f t="shared" ref="J210:J213" si="50">I210*$F$209</f>
        <v>0</v>
      </c>
      <c r="K210" s="170"/>
    </row>
    <row r="211">
      <c r="A211" s="228">
        <f t="shared" ref="A211:A214" si="51">A210+1</f>
        <v>168</v>
      </c>
      <c r="B211" s="208"/>
      <c r="C211" s="229" t="s">
        <v>437</v>
      </c>
      <c r="D211" s="230" t="s">
        <v>438</v>
      </c>
      <c r="E211" s="230" t="s">
        <v>93</v>
      </c>
      <c r="F211" s="209">
        <f t="shared" si="49"/>
        <v>2000</v>
      </c>
      <c r="G211" s="231"/>
      <c r="I211" s="232">
        <v>10.199999999999999</v>
      </c>
      <c r="J211" s="211">
        <f t="shared" si="50"/>
        <v>0</v>
      </c>
      <c r="K211" s="170"/>
    </row>
    <row r="212">
      <c r="A212" s="228">
        <f t="shared" si="51"/>
        <v>169</v>
      </c>
      <c r="B212" s="208"/>
      <c r="C212" s="229" t="s">
        <v>439</v>
      </c>
      <c r="D212" s="230" t="s">
        <v>440</v>
      </c>
      <c r="E212" s="230" t="s">
        <v>93</v>
      </c>
      <c r="F212" s="209">
        <f t="shared" si="49"/>
        <v>2000</v>
      </c>
      <c r="G212" s="231"/>
      <c r="I212" s="232">
        <v>10.199999999999999</v>
      </c>
      <c r="J212" s="211">
        <f t="shared" si="50"/>
        <v>0</v>
      </c>
      <c r="K212" s="170"/>
    </row>
    <row r="213">
      <c r="A213" s="228">
        <f t="shared" si="51"/>
        <v>170</v>
      </c>
      <c r="B213" s="208"/>
      <c r="C213" s="229" t="s">
        <v>441</v>
      </c>
      <c r="D213" s="230" t="s">
        <v>442</v>
      </c>
      <c r="E213" s="230" t="s">
        <v>93</v>
      </c>
      <c r="F213" s="209">
        <f t="shared" si="49"/>
        <v>1800</v>
      </c>
      <c r="G213" s="231"/>
      <c r="I213" s="232">
        <v>9.1999999999999993</v>
      </c>
      <c r="J213" s="211">
        <f t="shared" si="50"/>
        <v>0</v>
      </c>
      <c r="K213" s="170"/>
    </row>
    <row r="214">
      <c r="A214" s="233">
        <f t="shared" si="51"/>
        <v>171</v>
      </c>
      <c r="B214" s="212"/>
      <c r="C214" s="234" t="s">
        <v>443</v>
      </c>
      <c r="D214" s="235" t="s">
        <v>444</v>
      </c>
      <c r="E214" s="235" t="s">
        <v>93</v>
      </c>
      <c r="F214" s="209">
        <f t="shared" si="49"/>
        <v>1800</v>
      </c>
      <c r="G214" s="236"/>
      <c r="I214" s="232">
        <v>9.1999999999999993</v>
      </c>
      <c r="J214" s="211">
        <f>I214*J209</f>
        <v>0</v>
      </c>
      <c r="K214" s="170"/>
    </row>
    <row r="215">
      <c r="A215" s="237"/>
      <c r="B215" s="238"/>
      <c r="C215" s="239"/>
      <c r="D215" s="240" t="s">
        <v>445</v>
      </c>
      <c r="E215" s="202"/>
      <c r="F215" s="205"/>
      <c r="G215" s="241" t="s">
        <v>446</v>
      </c>
      <c r="I215" s="227" t="s">
        <v>214</v>
      </c>
      <c r="J215" s="170"/>
      <c r="K215" s="170"/>
    </row>
    <row r="216">
      <c r="A216" s="228">
        <f>A214+1</f>
        <v>172</v>
      </c>
      <c r="B216" s="208"/>
      <c r="C216" s="229" t="s">
        <v>447</v>
      </c>
      <c r="D216" s="230" t="s">
        <v>448</v>
      </c>
      <c r="E216" s="230" t="s">
        <v>93</v>
      </c>
      <c r="F216" s="209">
        <f t="shared" si="49"/>
        <v>3100</v>
      </c>
      <c r="G216" s="231"/>
      <c r="I216" s="232">
        <v>15.6</v>
      </c>
      <c r="J216" s="211">
        <f t="shared" ref="J216:J219" si="52">I216*$F$215</f>
        <v>0</v>
      </c>
      <c r="K216" s="170"/>
    </row>
    <row r="217">
      <c r="A217" s="228">
        <f t="shared" ref="A217:A220" si="53">A216+1</f>
        <v>173</v>
      </c>
      <c r="B217" s="208"/>
      <c r="C217" s="229" t="s">
        <v>449</v>
      </c>
      <c r="D217" s="230" t="s">
        <v>450</v>
      </c>
      <c r="E217" s="230" t="s">
        <v>93</v>
      </c>
      <c r="F217" s="209">
        <f t="shared" si="49"/>
        <v>4500</v>
      </c>
      <c r="G217" s="231"/>
      <c r="I217" s="232">
        <v>22.399999999999999</v>
      </c>
      <c r="J217" s="211">
        <f t="shared" si="52"/>
        <v>0</v>
      </c>
      <c r="K217" s="170"/>
    </row>
    <row r="218">
      <c r="A218" s="228">
        <f t="shared" si="53"/>
        <v>174</v>
      </c>
      <c r="B218" s="208"/>
      <c r="C218" s="229" t="s">
        <v>451</v>
      </c>
      <c r="D218" s="230" t="s">
        <v>452</v>
      </c>
      <c r="E218" s="230" t="s">
        <v>93</v>
      </c>
      <c r="F218" s="209">
        <f t="shared" si="49"/>
        <v>3200</v>
      </c>
      <c r="G218" s="231"/>
      <c r="I218" s="232">
        <v>16</v>
      </c>
      <c r="J218" s="211">
        <f t="shared" si="52"/>
        <v>0</v>
      </c>
      <c r="K218" s="170"/>
    </row>
    <row r="219">
      <c r="A219" s="228">
        <f t="shared" si="53"/>
        <v>175</v>
      </c>
      <c r="B219" s="208"/>
      <c r="C219" s="229" t="s">
        <v>453</v>
      </c>
      <c r="D219" s="230" t="s">
        <v>454</v>
      </c>
      <c r="E219" s="230" t="s">
        <v>93</v>
      </c>
      <c r="F219" s="209">
        <f t="shared" si="49"/>
        <v>3100</v>
      </c>
      <c r="G219" s="231"/>
      <c r="I219" s="232">
        <v>15.6</v>
      </c>
      <c r="J219" s="211">
        <f t="shared" si="52"/>
        <v>0</v>
      </c>
      <c r="K219" s="170"/>
    </row>
    <row r="220">
      <c r="A220" s="233">
        <f t="shared" si="53"/>
        <v>176</v>
      </c>
      <c r="B220" s="212"/>
      <c r="C220" s="234" t="s">
        <v>455</v>
      </c>
      <c r="D220" s="235" t="s">
        <v>456</v>
      </c>
      <c r="E220" s="235" t="s">
        <v>93</v>
      </c>
      <c r="F220" s="209">
        <f t="shared" si="49"/>
        <v>3400</v>
      </c>
      <c r="G220" s="236"/>
      <c r="I220" s="232">
        <v>17</v>
      </c>
      <c r="J220" s="211">
        <f>I220*J215</f>
        <v>0</v>
      </c>
      <c r="K220" s="170"/>
    </row>
    <row r="221">
      <c r="A221" s="237"/>
      <c r="B221" s="238"/>
      <c r="C221" s="239"/>
      <c r="D221" s="240" t="s">
        <v>457</v>
      </c>
      <c r="E221" s="202"/>
      <c r="F221" s="205"/>
      <c r="G221" s="241" t="s">
        <v>446</v>
      </c>
      <c r="I221" s="227" t="s">
        <v>214</v>
      </c>
      <c r="J221" s="170"/>
      <c r="K221" s="170"/>
    </row>
    <row r="222">
      <c r="A222" s="228">
        <f>A220+1</f>
        <v>177</v>
      </c>
      <c r="B222" s="208"/>
      <c r="C222" s="229" t="s">
        <v>458</v>
      </c>
      <c r="D222" s="230" t="s">
        <v>459</v>
      </c>
      <c r="E222" s="230" t="s">
        <v>93</v>
      </c>
      <c r="F222" s="209">
        <f t="shared" si="49"/>
        <v>3300</v>
      </c>
      <c r="G222" s="231"/>
      <c r="I222" s="232">
        <v>16.300000000000001</v>
      </c>
      <c r="J222" s="211">
        <f t="shared" ref="J222:J226" si="54">I222*$F$221</f>
        <v>0</v>
      </c>
      <c r="K222" s="170"/>
    </row>
    <row r="223">
      <c r="A223" s="228">
        <f t="shared" ref="A223:A224" si="55">A222+1</f>
        <v>178</v>
      </c>
      <c r="B223" s="208"/>
      <c r="C223" s="229" t="s">
        <v>460</v>
      </c>
      <c r="D223" s="230" t="s">
        <v>461</v>
      </c>
      <c r="E223" s="230" t="s">
        <v>93</v>
      </c>
      <c r="F223" s="209">
        <f t="shared" si="49"/>
        <v>4600</v>
      </c>
      <c r="G223" s="231"/>
      <c r="I223" s="232">
        <v>23</v>
      </c>
      <c r="J223" s="211">
        <f t="shared" si="54"/>
        <v>0</v>
      </c>
      <c r="K223" s="170"/>
    </row>
    <row r="224">
      <c r="A224" s="228">
        <f t="shared" si="55"/>
        <v>179</v>
      </c>
      <c r="B224" s="208"/>
      <c r="C224" s="229" t="s">
        <v>462</v>
      </c>
      <c r="D224" s="230" t="s">
        <v>463</v>
      </c>
      <c r="E224" s="230" t="s">
        <v>93</v>
      </c>
      <c r="F224" s="209">
        <f t="shared" si="49"/>
        <v>4400</v>
      </c>
      <c r="G224" s="231"/>
      <c r="I224" s="232">
        <v>22.100000000000001</v>
      </c>
      <c r="J224" s="211">
        <f t="shared" si="54"/>
        <v>0</v>
      </c>
      <c r="K224" s="170"/>
    </row>
    <row r="225">
      <c r="A225" s="228">
        <f t="shared" ref="A225:A226" si="56">A223+1</f>
        <v>179</v>
      </c>
      <c r="B225" s="208"/>
      <c r="C225" s="229" t="s">
        <v>464</v>
      </c>
      <c r="D225" s="230" t="s">
        <v>465</v>
      </c>
      <c r="E225" s="230" t="s">
        <v>93</v>
      </c>
      <c r="F225" s="209">
        <f t="shared" si="49"/>
        <v>3700</v>
      </c>
      <c r="G225" s="231"/>
      <c r="I225" s="232">
        <v>18.5</v>
      </c>
      <c r="J225" s="211">
        <f t="shared" si="54"/>
        <v>0</v>
      </c>
      <c r="K225" s="170"/>
    </row>
    <row r="226">
      <c r="A226" s="228">
        <f t="shared" si="56"/>
        <v>180</v>
      </c>
      <c r="B226" s="208"/>
      <c r="C226" s="229" t="s">
        <v>466</v>
      </c>
      <c r="D226" s="230" t="s">
        <v>467</v>
      </c>
      <c r="E226" s="230" t="s">
        <v>93</v>
      </c>
      <c r="F226" s="209">
        <f t="shared" si="49"/>
        <v>3700</v>
      </c>
      <c r="G226" s="231"/>
      <c r="I226" s="232">
        <v>18.5</v>
      </c>
      <c r="J226" s="211">
        <f t="shared" si="54"/>
        <v>0</v>
      </c>
      <c r="K226" s="170"/>
    </row>
    <row r="227">
      <c r="A227" s="233">
        <f>A226+1</f>
        <v>181</v>
      </c>
      <c r="B227" s="212"/>
      <c r="C227" s="234" t="s">
        <v>468</v>
      </c>
      <c r="D227" s="235" t="s">
        <v>469</v>
      </c>
      <c r="E227" s="235" t="s">
        <v>93</v>
      </c>
      <c r="F227" s="209">
        <f t="shared" si="49"/>
        <v>3400</v>
      </c>
      <c r="G227" s="236"/>
      <c r="I227" s="232">
        <v>17</v>
      </c>
      <c r="J227" s="211">
        <f>I227*J221</f>
        <v>0</v>
      </c>
      <c r="K227" s="170"/>
    </row>
    <row r="228">
      <c r="A228" s="224"/>
      <c r="B228" s="215"/>
      <c r="C228" s="225"/>
      <c r="D228" s="223" t="s">
        <v>470</v>
      </c>
      <c r="E228" s="217"/>
      <c r="F228" s="218"/>
      <c r="G228" s="242"/>
      <c r="I228" s="227" t="s">
        <v>471</v>
      </c>
      <c r="J228" s="170"/>
      <c r="K228" s="170"/>
    </row>
    <row r="229">
      <c r="A229" s="228">
        <f>A227+1</f>
        <v>182</v>
      </c>
      <c r="B229" s="208"/>
      <c r="C229" s="229"/>
      <c r="D229" s="243" t="s">
        <v>472</v>
      </c>
      <c r="E229" s="230" t="s">
        <v>93</v>
      </c>
      <c r="F229" s="209">
        <f t="shared" si="49"/>
        <v>1500</v>
      </c>
      <c r="G229" s="231" t="s">
        <v>473</v>
      </c>
      <c r="I229" s="244">
        <v>7.5999999999999996</v>
      </c>
      <c r="J229" s="211">
        <f t="shared" ref="J229:J234" si="57">I229*$F$228</f>
        <v>0</v>
      </c>
      <c r="K229" s="170"/>
    </row>
    <row r="230">
      <c r="A230" s="228">
        <f t="shared" ref="A230:A234" si="58">A229+1</f>
        <v>183</v>
      </c>
      <c r="B230" s="208"/>
      <c r="C230" s="229"/>
      <c r="D230" s="243" t="s">
        <v>474</v>
      </c>
      <c r="E230" s="230" t="s">
        <v>93</v>
      </c>
      <c r="F230" s="209">
        <f t="shared" si="49"/>
        <v>1400</v>
      </c>
      <c r="G230" s="231"/>
      <c r="I230" s="244">
        <v>6.9000000000000004</v>
      </c>
      <c r="J230" s="211">
        <f t="shared" si="57"/>
        <v>0</v>
      </c>
      <c r="K230" s="170"/>
    </row>
    <row r="231">
      <c r="A231" s="228">
        <f t="shared" si="58"/>
        <v>184</v>
      </c>
      <c r="B231" s="208"/>
      <c r="C231" s="229"/>
      <c r="D231" s="243" t="s">
        <v>475</v>
      </c>
      <c r="E231" s="230" t="s">
        <v>93</v>
      </c>
      <c r="F231" s="209">
        <f t="shared" si="49"/>
        <v>1400</v>
      </c>
      <c r="G231" s="231"/>
      <c r="I231" s="244">
        <v>6.9000000000000004</v>
      </c>
      <c r="J231" s="211">
        <f t="shared" si="57"/>
        <v>0</v>
      </c>
      <c r="K231" s="170"/>
    </row>
    <row r="232">
      <c r="A232" s="228">
        <f t="shared" si="58"/>
        <v>185</v>
      </c>
      <c r="B232" s="208"/>
      <c r="C232" s="229"/>
      <c r="D232" s="243" t="s">
        <v>476</v>
      </c>
      <c r="E232" s="230" t="s">
        <v>93</v>
      </c>
      <c r="F232" s="209">
        <f t="shared" si="49"/>
        <v>1500</v>
      </c>
      <c r="G232" s="231"/>
      <c r="I232" s="244">
        <v>7.5999999999999996</v>
      </c>
      <c r="J232" s="211">
        <f t="shared" si="57"/>
        <v>0</v>
      </c>
      <c r="K232" s="170"/>
    </row>
    <row r="233">
      <c r="A233" s="228">
        <f t="shared" si="58"/>
        <v>186</v>
      </c>
      <c r="B233" s="208"/>
      <c r="C233" s="229"/>
      <c r="D233" s="243" t="s">
        <v>477</v>
      </c>
      <c r="E233" s="230" t="s">
        <v>93</v>
      </c>
      <c r="F233" s="209">
        <f t="shared" si="49"/>
        <v>1500</v>
      </c>
      <c r="G233" s="231"/>
      <c r="I233" s="244">
        <v>7.5999999999999996</v>
      </c>
      <c r="J233" s="211">
        <f t="shared" si="57"/>
        <v>0</v>
      </c>
      <c r="K233" s="170"/>
    </row>
    <row r="234">
      <c r="A234" s="233">
        <f t="shared" si="58"/>
        <v>187</v>
      </c>
      <c r="B234" s="212"/>
      <c r="C234" s="234"/>
      <c r="D234" s="245" t="s">
        <v>478</v>
      </c>
      <c r="E234" s="235" t="s">
        <v>93</v>
      </c>
      <c r="F234" s="209">
        <f t="shared" si="49"/>
        <v>1500</v>
      </c>
      <c r="G234" s="236"/>
      <c r="I234" s="244">
        <v>7.5999999999999996</v>
      </c>
      <c r="J234" s="211">
        <f t="shared" si="57"/>
        <v>0</v>
      </c>
      <c r="K234" s="170"/>
    </row>
    <row r="235">
      <c r="A235" s="237"/>
      <c r="B235" s="238"/>
      <c r="C235" s="239"/>
      <c r="D235" s="240" t="s">
        <v>479</v>
      </c>
      <c r="E235" s="202"/>
      <c r="F235" s="202"/>
      <c r="G235" s="241" t="s">
        <v>90</v>
      </c>
      <c r="I235" s="232"/>
      <c r="J235" s="170"/>
      <c r="K235" s="170"/>
    </row>
    <row r="236">
      <c r="A236" s="228">
        <f>A234+1</f>
        <v>188</v>
      </c>
      <c r="B236" s="208"/>
      <c r="C236" s="229" t="s">
        <v>480</v>
      </c>
      <c r="D236" s="246" t="s">
        <v>481</v>
      </c>
      <c r="E236" s="230" t="s">
        <v>93</v>
      </c>
      <c r="F236" s="209">
        <f t="shared" ref="F236:F238" si="59">ROUND(J236+J236*90%,-2)</f>
        <v>2900</v>
      </c>
      <c r="G236" s="231"/>
      <c r="I236" s="244" t="s">
        <v>57</v>
      </c>
      <c r="J236" s="170">
        <v>1510</v>
      </c>
      <c r="K236" s="170"/>
    </row>
    <row r="237">
      <c r="A237" s="228">
        <f t="shared" ref="A237:A238" si="60">A236+1</f>
        <v>189</v>
      </c>
      <c r="B237" s="208"/>
      <c r="C237" s="229" t="s">
        <v>482</v>
      </c>
      <c r="D237" s="246" t="s">
        <v>483</v>
      </c>
      <c r="E237" s="230" t="s">
        <v>93</v>
      </c>
      <c r="F237" s="209">
        <f t="shared" si="59"/>
        <v>3400</v>
      </c>
      <c r="G237" s="231"/>
      <c r="I237" s="244" t="s">
        <v>57</v>
      </c>
      <c r="J237" s="170">
        <v>1780</v>
      </c>
      <c r="K237" s="170"/>
    </row>
    <row r="238">
      <c r="A238" s="233">
        <f t="shared" si="60"/>
        <v>190</v>
      </c>
      <c r="B238" s="212"/>
      <c r="C238" s="234" t="s">
        <v>484</v>
      </c>
      <c r="D238" s="247" t="s">
        <v>485</v>
      </c>
      <c r="E238" s="235" t="s">
        <v>93</v>
      </c>
      <c r="F238" s="209">
        <f t="shared" si="59"/>
        <v>2900</v>
      </c>
      <c r="G238" s="236"/>
      <c r="I238" s="244" t="s">
        <v>57</v>
      </c>
      <c r="J238" s="170">
        <v>1510</v>
      </c>
      <c r="K238" s="170"/>
    </row>
    <row r="239" s="140" customFormat="1" ht="19.5" customHeight="1">
      <c r="A239" s="146" t="s">
        <v>486</v>
      </c>
      <c r="B239" s="147"/>
      <c r="C239" s="147"/>
      <c r="D239" s="147"/>
      <c r="E239" s="147"/>
      <c r="F239" s="147"/>
      <c r="G239" s="148"/>
      <c r="I239" s="149"/>
      <c r="J239" s="149"/>
      <c r="K239" s="149"/>
    </row>
    <row r="240">
      <c r="A240" s="224"/>
      <c r="B240" s="217"/>
      <c r="C240" s="225"/>
      <c r="D240" s="223" t="s">
        <v>487</v>
      </c>
      <c r="E240" s="217"/>
      <c r="F240" s="217"/>
      <c r="G240" s="248" t="s">
        <v>488</v>
      </c>
      <c r="I240" s="232"/>
      <c r="J240" s="170"/>
      <c r="K240" s="170"/>
    </row>
    <row r="241" ht="15" customHeight="1">
      <c r="A241" s="228">
        <f>A238+1</f>
        <v>191</v>
      </c>
      <c r="B241" s="208"/>
      <c r="C241" s="229" t="s">
        <v>489</v>
      </c>
      <c r="D241" s="230" t="s">
        <v>490</v>
      </c>
      <c r="E241" s="230"/>
      <c r="F241" s="209">
        <f t="shared" ref="F241:F279" si="61">ROUND(J241+J241*100%,-2)</f>
        <v>600</v>
      </c>
      <c r="G241" s="248"/>
      <c r="I241" s="244" t="s">
        <v>57</v>
      </c>
      <c r="J241" s="170">
        <v>317</v>
      </c>
      <c r="K241" s="170"/>
    </row>
    <row r="242" ht="15" customHeight="1">
      <c r="A242" s="228">
        <f t="shared" ref="A242:A249" si="62">A241+1</f>
        <v>192</v>
      </c>
      <c r="B242" s="208"/>
      <c r="C242" s="229" t="s">
        <v>491</v>
      </c>
      <c r="D242" s="230" t="s">
        <v>492</v>
      </c>
      <c r="E242" s="230"/>
      <c r="F242" s="209">
        <f t="shared" si="61"/>
        <v>700</v>
      </c>
      <c r="G242" s="248"/>
      <c r="I242" s="244" t="s">
        <v>57</v>
      </c>
      <c r="J242" s="170">
        <v>332</v>
      </c>
      <c r="K242" s="170"/>
    </row>
    <row r="243" ht="15" customHeight="1">
      <c r="A243" s="228">
        <f t="shared" si="62"/>
        <v>193</v>
      </c>
      <c r="B243" s="208"/>
      <c r="C243" s="229" t="s">
        <v>493</v>
      </c>
      <c r="D243" s="230" t="s">
        <v>494</v>
      </c>
      <c r="E243" s="230"/>
      <c r="F243" s="209">
        <f t="shared" si="61"/>
        <v>700</v>
      </c>
      <c r="G243" s="248"/>
      <c r="I243" s="244" t="s">
        <v>57</v>
      </c>
      <c r="J243" s="170">
        <v>370</v>
      </c>
      <c r="K243" s="170"/>
    </row>
    <row r="244" ht="15" customHeight="1">
      <c r="A244" s="228">
        <f t="shared" si="62"/>
        <v>194</v>
      </c>
      <c r="B244" s="208"/>
      <c r="C244" s="229" t="s">
        <v>495</v>
      </c>
      <c r="D244" s="230" t="s">
        <v>496</v>
      </c>
      <c r="E244" s="230"/>
      <c r="F244" s="209">
        <f t="shared" si="61"/>
        <v>700</v>
      </c>
      <c r="G244" s="248"/>
      <c r="I244" s="244" t="s">
        <v>57</v>
      </c>
      <c r="J244" s="170">
        <v>370</v>
      </c>
      <c r="K244" s="170"/>
    </row>
    <row r="245" ht="15" customHeight="1">
      <c r="A245" s="228">
        <f t="shared" si="62"/>
        <v>195</v>
      </c>
      <c r="B245" s="208"/>
      <c r="C245" s="229" t="s">
        <v>497</v>
      </c>
      <c r="D245" s="230" t="s">
        <v>498</v>
      </c>
      <c r="E245" s="230"/>
      <c r="F245" s="209">
        <f t="shared" si="61"/>
        <v>700</v>
      </c>
      <c r="G245" s="248"/>
      <c r="I245" s="244" t="s">
        <v>57</v>
      </c>
      <c r="J245" s="170">
        <v>370</v>
      </c>
      <c r="K245" s="170"/>
    </row>
    <row r="246" ht="15" customHeight="1">
      <c r="A246" s="228">
        <f t="shared" si="62"/>
        <v>196</v>
      </c>
      <c r="B246" s="208"/>
      <c r="C246" s="249" t="s">
        <v>499</v>
      </c>
      <c r="D246" s="250" t="s">
        <v>500</v>
      </c>
      <c r="E246" s="230"/>
      <c r="F246" s="209">
        <f t="shared" si="61"/>
        <v>900</v>
      </c>
      <c r="G246" s="248"/>
      <c r="I246" s="244"/>
      <c r="J246" s="170">
        <v>440</v>
      </c>
      <c r="K246" s="170"/>
    </row>
    <row r="247" ht="15" customHeight="1">
      <c r="A247" s="228">
        <f t="shared" si="62"/>
        <v>197</v>
      </c>
      <c r="B247" s="208"/>
      <c r="C247" s="249" t="s">
        <v>501</v>
      </c>
      <c r="D247" s="250" t="s">
        <v>502</v>
      </c>
      <c r="E247" s="230"/>
      <c r="F247" s="209">
        <f t="shared" si="61"/>
        <v>900</v>
      </c>
      <c r="G247" s="248"/>
      <c r="I247" s="244"/>
      <c r="J247" s="170">
        <v>440</v>
      </c>
      <c r="K247" s="170"/>
    </row>
    <row r="248" ht="15" customHeight="1">
      <c r="A248" s="228">
        <f t="shared" si="62"/>
        <v>198</v>
      </c>
      <c r="B248" s="208"/>
      <c r="C248" s="229" t="s">
        <v>503</v>
      </c>
      <c r="D248" s="230" t="s">
        <v>504</v>
      </c>
      <c r="E248" s="230"/>
      <c r="F248" s="209">
        <f t="shared" si="61"/>
        <v>900</v>
      </c>
      <c r="G248" s="248"/>
      <c r="I248" s="244" t="s">
        <v>57</v>
      </c>
      <c r="J248" s="170">
        <v>440</v>
      </c>
      <c r="K248" s="170"/>
    </row>
    <row r="249" ht="15" customHeight="1">
      <c r="A249" s="228">
        <f t="shared" si="62"/>
        <v>199</v>
      </c>
      <c r="B249" s="251"/>
      <c r="C249" s="252" t="s">
        <v>505</v>
      </c>
      <c r="D249" s="253" t="s">
        <v>506</v>
      </c>
      <c r="E249" s="253"/>
      <c r="F249" s="209">
        <f t="shared" si="61"/>
        <v>900</v>
      </c>
      <c r="G249" s="248"/>
      <c r="I249" s="244" t="s">
        <v>57</v>
      </c>
      <c r="J249" s="170">
        <v>440</v>
      </c>
      <c r="K249" s="170"/>
    </row>
    <row r="250">
      <c r="A250" s="237"/>
      <c r="B250" s="202"/>
      <c r="C250" s="239"/>
      <c r="D250" s="240" t="s">
        <v>507</v>
      </c>
      <c r="E250" s="202"/>
      <c r="F250" s="202"/>
      <c r="G250" s="241" t="s">
        <v>488</v>
      </c>
      <c r="I250" s="244" t="s">
        <v>57</v>
      </c>
      <c r="J250" s="170"/>
      <c r="K250" s="170"/>
    </row>
    <row r="251" ht="15" customHeight="1">
      <c r="A251" s="228">
        <f>A249+1</f>
        <v>200</v>
      </c>
      <c r="B251" s="208"/>
      <c r="C251" s="229" t="s">
        <v>508</v>
      </c>
      <c r="D251" s="230" t="s">
        <v>509</v>
      </c>
      <c r="E251" s="230"/>
      <c r="F251" s="209">
        <f t="shared" si="61"/>
        <v>600</v>
      </c>
      <c r="G251" s="231"/>
      <c r="I251" s="244" t="s">
        <v>57</v>
      </c>
      <c r="J251" s="170">
        <v>317</v>
      </c>
      <c r="K251" s="170"/>
    </row>
    <row r="252" ht="15" customHeight="1">
      <c r="A252" s="228">
        <f t="shared" ref="A252:A257" si="63">A251+1</f>
        <v>201</v>
      </c>
      <c r="B252" s="208"/>
      <c r="C252" s="229" t="s">
        <v>510</v>
      </c>
      <c r="D252" s="230" t="s">
        <v>511</v>
      </c>
      <c r="E252" s="230"/>
      <c r="F252" s="209">
        <f t="shared" si="61"/>
        <v>700</v>
      </c>
      <c r="G252" s="231"/>
      <c r="I252" s="244" t="s">
        <v>57</v>
      </c>
      <c r="J252" s="170">
        <v>332</v>
      </c>
      <c r="K252" s="170"/>
    </row>
    <row r="253" ht="15" customHeight="1">
      <c r="A253" s="228">
        <f t="shared" si="63"/>
        <v>202</v>
      </c>
      <c r="B253" s="208"/>
      <c r="C253" s="229" t="s">
        <v>512</v>
      </c>
      <c r="D253" s="230" t="s">
        <v>513</v>
      </c>
      <c r="E253" s="230"/>
      <c r="F253" s="209">
        <f t="shared" si="61"/>
        <v>700</v>
      </c>
      <c r="G253" s="231"/>
      <c r="I253" s="244" t="s">
        <v>57</v>
      </c>
      <c r="J253" s="170">
        <v>370</v>
      </c>
      <c r="K253" s="170"/>
    </row>
    <row r="254" ht="15" customHeight="1">
      <c r="A254" s="228">
        <f t="shared" si="63"/>
        <v>203</v>
      </c>
      <c r="B254" s="208"/>
      <c r="C254" s="229" t="s">
        <v>514</v>
      </c>
      <c r="D254" s="230" t="s">
        <v>515</v>
      </c>
      <c r="E254" s="230"/>
      <c r="F254" s="209">
        <f t="shared" si="61"/>
        <v>700</v>
      </c>
      <c r="G254" s="231"/>
      <c r="I254" s="244" t="s">
        <v>57</v>
      </c>
      <c r="J254" s="170">
        <v>370</v>
      </c>
      <c r="K254" s="170"/>
    </row>
    <row r="255" ht="15" customHeight="1">
      <c r="A255" s="228">
        <f t="shared" si="63"/>
        <v>204</v>
      </c>
      <c r="B255" s="208"/>
      <c r="C255" s="229" t="s">
        <v>516</v>
      </c>
      <c r="D255" s="230" t="s">
        <v>517</v>
      </c>
      <c r="E255" s="230"/>
      <c r="F255" s="209">
        <f t="shared" si="61"/>
        <v>700</v>
      </c>
      <c r="G255" s="231"/>
      <c r="I255" s="244" t="s">
        <v>57</v>
      </c>
      <c r="J255" s="170">
        <v>370</v>
      </c>
      <c r="K255" s="170"/>
    </row>
    <row r="256" ht="15" customHeight="1">
      <c r="A256" s="228">
        <f t="shared" si="63"/>
        <v>205</v>
      </c>
      <c r="B256" s="208"/>
      <c r="C256" s="249" t="s">
        <v>518</v>
      </c>
      <c r="D256" s="250" t="s">
        <v>519</v>
      </c>
      <c r="E256" s="230"/>
      <c r="F256" s="209">
        <f t="shared" si="61"/>
        <v>900</v>
      </c>
      <c r="G256" s="231"/>
      <c r="I256" s="244"/>
      <c r="J256" s="170">
        <v>440</v>
      </c>
      <c r="K256" s="170"/>
    </row>
    <row r="257" ht="15" customHeight="1">
      <c r="A257" s="228">
        <f t="shared" si="63"/>
        <v>206</v>
      </c>
      <c r="B257" s="208"/>
      <c r="C257" s="249" t="s">
        <v>520</v>
      </c>
      <c r="D257" s="250" t="s">
        <v>521</v>
      </c>
      <c r="E257" s="230"/>
      <c r="F257" s="209">
        <f t="shared" si="61"/>
        <v>900</v>
      </c>
      <c r="G257" s="231"/>
      <c r="I257" s="244"/>
      <c r="J257" s="170">
        <v>440</v>
      </c>
      <c r="K257" s="170"/>
    </row>
    <row r="258" ht="15" customHeight="1">
      <c r="A258" s="228">
        <f>A255+1</f>
        <v>205</v>
      </c>
      <c r="B258" s="208"/>
      <c r="C258" s="229" t="s">
        <v>522</v>
      </c>
      <c r="D258" s="230" t="s">
        <v>523</v>
      </c>
      <c r="E258" s="230"/>
      <c r="F258" s="209">
        <f t="shared" si="61"/>
        <v>900</v>
      </c>
      <c r="G258" s="231"/>
      <c r="I258" s="244" t="s">
        <v>57</v>
      </c>
      <c r="J258" s="170">
        <v>440</v>
      </c>
      <c r="K258" s="170"/>
    </row>
    <row r="259" ht="15" customHeight="1">
      <c r="A259" s="233">
        <f>A258+1</f>
        <v>206</v>
      </c>
      <c r="B259" s="251"/>
      <c r="C259" s="252" t="s">
        <v>524</v>
      </c>
      <c r="D259" s="253" t="s">
        <v>525</v>
      </c>
      <c r="E259" s="253"/>
      <c r="F259" s="209">
        <f t="shared" si="61"/>
        <v>900</v>
      </c>
      <c r="G259" s="254"/>
      <c r="I259" s="244" t="s">
        <v>57</v>
      </c>
      <c r="J259" s="170">
        <v>440</v>
      </c>
      <c r="K259" s="170"/>
    </row>
    <row r="260">
      <c r="A260" s="237"/>
      <c r="B260" s="202"/>
      <c r="C260" s="239"/>
      <c r="D260" s="240" t="s">
        <v>526</v>
      </c>
      <c r="E260" s="202"/>
      <c r="F260" s="202"/>
      <c r="G260" s="241" t="s">
        <v>488</v>
      </c>
      <c r="I260" s="244" t="s">
        <v>57</v>
      </c>
      <c r="J260" s="170"/>
      <c r="K260" s="170"/>
    </row>
    <row r="261" ht="15" customHeight="1">
      <c r="A261" s="228">
        <f>A259+1</f>
        <v>207</v>
      </c>
      <c r="B261" s="208"/>
      <c r="C261" s="229" t="s">
        <v>527</v>
      </c>
      <c r="D261" s="230" t="s">
        <v>528</v>
      </c>
      <c r="E261" s="230"/>
      <c r="F261" s="209">
        <f t="shared" si="61"/>
        <v>800</v>
      </c>
      <c r="G261" s="231"/>
      <c r="I261" s="244" t="s">
        <v>57</v>
      </c>
      <c r="J261" s="170">
        <v>400</v>
      </c>
      <c r="K261" s="170"/>
    </row>
    <row r="262" ht="15" customHeight="1">
      <c r="A262" s="228">
        <f t="shared" ref="A262:A265" si="64">A261+1</f>
        <v>208</v>
      </c>
      <c r="B262" s="208"/>
      <c r="C262" s="229" t="s">
        <v>529</v>
      </c>
      <c r="D262" s="230" t="s">
        <v>530</v>
      </c>
      <c r="E262" s="230"/>
      <c r="F262" s="209">
        <f t="shared" si="61"/>
        <v>800</v>
      </c>
      <c r="G262" s="231"/>
      <c r="I262" s="244" t="s">
        <v>57</v>
      </c>
      <c r="J262" s="170">
        <v>414</v>
      </c>
      <c r="K262" s="170"/>
    </row>
    <row r="263" ht="15" customHeight="1">
      <c r="A263" s="228">
        <f t="shared" si="64"/>
        <v>209</v>
      </c>
      <c r="B263" s="208"/>
      <c r="C263" s="229" t="s">
        <v>531</v>
      </c>
      <c r="D263" s="230" t="s">
        <v>532</v>
      </c>
      <c r="E263" s="230"/>
      <c r="F263" s="209">
        <f t="shared" si="61"/>
        <v>900</v>
      </c>
      <c r="G263" s="231"/>
      <c r="I263" s="244" t="s">
        <v>57</v>
      </c>
      <c r="J263" s="170">
        <v>454</v>
      </c>
      <c r="K263" s="170"/>
    </row>
    <row r="264" ht="15" customHeight="1">
      <c r="A264" s="228">
        <f t="shared" si="64"/>
        <v>210</v>
      </c>
      <c r="B264" s="208"/>
      <c r="C264" s="229" t="s">
        <v>533</v>
      </c>
      <c r="D264" s="230" t="s">
        <v>534</v>
      </c>
      <c r="E264" s="230"/>
      <c r="F264" s="209">
        <f t="shared" si="61"/>
        <v>900</v>
      </c>
      <c r="G264" s="231"/>
      <c r="I264" s="244" t="s">
        <v>57</v>
      </c>
      <c r="J264" s="170">
        <v>454</v>
      </c>
      <c r="K264" s="170"/>
    </row>
    <row r="265" ht="15" customHeight="1">
      <c r="A265" s="228">
        <f t="shared" si="64"/>
        <v>211</v>
      </c>
      <c r="B265" s="208"/>
      <c r="C265" s="229" t="s">
        <v>535</v>
      </c>
      <c r="D265" s="230" t="s">
        <v>536</v>
      </c>
      <c r="E265" s="230"/>
      <c r="F265" s="209">
        <f t="shared" si="61"/>
        <v>900</v>
      </c>
      <c r="G265" s="231"/>
      <c r="I265" s="244" t="s">
        <v>57</v>
      </c>
      <c r="J265" s="170">
        <v>454</v>
      </c>
      <c r="K265" s="170"/>
    </row>
    <row r="266" ht="15" customHeight="1">
      <c r="A266" s="228"/>
      <c r="B266" s="208"/>
      <c r="C266" s="249" t="s">
        <v>537</v>
      </c>
      <c r="D266" s="250" t="s">
        <v>538</v>
      </c>
      <c r="E266" s="230"/>
      <c r="F266" s="209">
        <f t="shared" si="61"/>
        <v>1000</v>
      </c>
      <c r="G266" s="231"/>
      <c r="I266" s="244"/>
      <c r="J266" s="170">
        <v>500</v>
      </c>
      <c r="K266" s="170"/>
    </row>
    <row r="267" ht="15" customHeight="1">
      <c r="A267" s="228"/>
      <c r="B267" s="208"/>
      <c r="C267" s="249" t="s">
        <v>539</v>
      </c>
      <c r="D267" s="250" t="s">
        <v>540</v>
      </c>
      <c r="E267" s="230"/>
      <c r="F267" s="209">
        <f t="shared" si="61"/>
        <v>1000</v>
      </c>
      <c r="G267" s="231"/>
      <c r="I267" s="244"/>
      <c r="J267" s="170">
        <v>500</v>
      </c>
      <c r="K267" s="170"/>
    </row>
    <row r="268" ht="15" customHeight="1">
      <c r="A268" s="228">
        <f>A265+1</f>
        <v>212</v>
      </c>
      <c r="B268" s="208"/>
      <c r="C268" s="229" t="s">
        <v>541</v>
      </c>
      <c r="D268" s="230" t="s">
        <v>542</v>
      </c>
      <c r="E268" s="230"/>
      <c r="F268" s="209">
        <f t="shared" si="61"/>
        <v>1000</v>
      </c>
      <c r="G268" s="231"/>
      <c r="I268" s="244" t="s">
        <v>57</v>
      </c>
      <c r="J268" s="170">
        <v>500</v>
      </c>
      <c r="K268" s="170"/>
    </row>
    <row r="269" ht="15" customHeight="1">
      <c r="A269" s="233">
        <f>A268+1</f>
        <v>213</v>
      </c>
      <c r="B269" s="251"/>
      <c r="C269" s="252" t="s">
        <v>543</v>
      </c>
      <c r="D269" s="253" t="s">
        <v>544</v>
      </c>
      <c r="E269" s="253"/>
      <c r="F269" s="209">
        <f t="shared" si="61"/>
        <v>1000</v>
      </c>
      <c r="G269" s="254"/>
      <c r="I269" s="244" t="s">
        <v>57</v>
      </c>
      <c r="J269" s="170">
        <v>500</v>
      </c>
      <c r="K269" s="170"/>
    </row>
    <row r="270">
      <c r="A270" s="237"/>
      <c r="B270" s="202"/>
      <c r="C270" s="239"/>
      <c r="D270" s="240" t="s">
        <v>545</v>
      </c>
      <c r="E270" s="202"/>
      <c r="F270" s="202"/>
      <c r="G270" s="241" t="s">
        <v>488</v>
      </c>
      <c r="I270" s="244" t="s">
        <v>57</v>
      </c>
      <c r="J270" s="170"/>
      <c r="K270" s="170"/>
    </row>
    <row r="271" ht="15" customHeight="1">
      <c r="A271" s="228">
        <f>A269+1</f>
        <v>214</v>
      </c>
      <c r="B271" s="208"/>
      <c r="C271" s="229" t="s">
        <v>546</v>
      </c>
      <c r="D271" s="230" t="s">
        <v>547</v>
      </c>
      <c r="E271" s="230"/>
      <c r="F271" s="209">
        <f t="shared" si="61"/>
        <v>800</v>
      </c>
      <c r="G271" s="231"/>
      <c r="I271" s="244" t="s">
        <v>57</v>
      </c>
      <c r="J271" s="170">
        <v>400</v>
      </c>
      <c r="K271" s="170"/>
    </row>
    <row r="272" ht="15" customHeight="1">
      <c r="A272" s="228">
        <f t="shared" ref="A272:A275" si="65">A271+1</f>
        <v>215</v>
      </c>
      <c r="B272" s="208"/>
      <c r="C272" s="229" t="s">
        <v>548</v>
      </c>
      <c r="D272" s="230" t="s">
        <v>549</v>
      </c>
      <c r="E272" s="230"/>
      <c r="F272" s="209">
        <f t="shared" si="61"/>
        <v>800</v>
      </c>
      <c r="G272" s="231"/>
      <c r="I272" s="244" t="s">
        <v>57</v>
      </c>
      <c r="J272" s="170">
        <v>414</v>
      </c>
      <c r="K272" s="170"/>
    </row>
    <row r="273" ht="15" customHeight="1">
      <c r="A273" s="228">
        <f t="shared" si="65"/>
        <v>216</v>
      </c>
      <c r="B273" s="208"/>
      <c r="C273" s="229" t="s">
        <v>550</v>
      </c>
      <c r="D273" s="230" t="s">
        <v>551</v>
      </c>
      <c r="E273" s="230"/>
      <c r="F273" s="209">
        <f t="shared" si="61"/>
        <v>900</v>
      </c>
      <c r="G273" s="231"/>
      <c r="I273" s="244" t="s">
        <v>57</v>
      </c>
      <c r="J273" s="170">
        <v>454</v>
      </c>
      <c r="K273" s="170"/>
    </row>
    <row r="274" ht="15" customHeight="1">
      <c r="A274" s="228">
        <f t="shared" si="65"/>
        <v>217</v>
      </c>
      <c r="B274" s="208"/>
      <c r="C274" s="229" t="s">
        <v>552</v>
      </c>
      <c r="D274" s="230" t="s">
        <v>553</v>
      </c>
      <c r="E274" s="230"/>
      <c r="F274" s="209">
        <f t="shared" si="61"/>
        <v>900</v>
      </c>
      <c r="G274" s="231"/>
      <c r="I274" s="244" t="s">
        <v>57</v>
      </c>
      <c r="J274" s="170">
        <v>454</v>
      </c>
      <c r="K274" s="170"/>
    </row>
    <row r="275" ht="15" customHeight="1">
      <c r="A275" s="228">
        <f t="shared" si="65"/>
        <v>218</v>
      </c>
      <c r="B275" s="208"/>
      <c r="C275" s="229" t="s">
        <v>554</v>
      </c>
      <c r="D275" s="230" t="s">
        <v>555</v>
      </c>
      <c r="E275" s="230"/>
      <c r="F275" s="209">
        <f t="shared" si="61"/>
        <v>900</v>
      </c>
      <c r="G275" s="231"/>
      <c r="I275" s="244" t="s">
        <v>57</v>
      </c>
      <c r="J275" s="170">
        <v>454</v>
      </c>
      <c r="K275" s="170"/>
    </row>
    <row r="276" ht="15" customHeight="1">
      <c r="A276" s="228"/>
      <c r="B276" s="208"/>
      <c r="C276" s="249" t="s">
        <v>556</v>
      </c>
      <c r="D276" s="250" t="s">
        <v>557</v>
      </c>
      <c r="E276" s="230"/>
      <c r="F276" s="209">
        <f t="shared" si="61"/>
        <v>1000</v>
      </c>
      <c r="G276" s="231"/>
      <c r="I276" s="244"/>
      <c r="J276" s="170">
        <v>500</v>
      </c>
      <c r="K276" s="170"/>
    </row>
    <row r="277" ht="15" customHeight="1">
      <c r="A277" s="228"/>
      <c r="B277" s="208"/>
      <c r="C277" s="249" t="s">
        <v>558</v>
      </c>
      <c r="D277" s="250" t="s">
        <v>559</v>
      </c>
      <c r="E277" s="230"/>
      <c r="F277" s="209">
        <f t="shared" si="61"/>
        <v>1000</v>
      </c>
      <c r="G277" s="231"/>
      <c r="I277" s="244"/>
      <c r="J277" s="170">
        <v>500</v>
      </c>
      <c r="K277" s="170"/>
    </row>
    <row r="278" ht="15" customHeight="1">
      <c r="A278" s="228">
        <f>A275+1</f>
        <v>219</v>
      </c>
      <c r="B278" s="208"/>
      <c r="C278" s="229" t="s">
        <v>560</v>
      </c>
      <c r="D278" s="230" t="s">
        <v>561</v>
      </c>
      <c r="E278" s="230"/>
      <c r="F278" s="209">
        <f t="shared" si="61"/>
        <v>1000</v>
      </c>
      <c r="G278" s="231"/>
      <c r="I278" s="244" t="s">
        <v>57</v>
      </c>
      <c r="J278" s="170">
        <v>500</v>
      </c>
      <c r="K278" s="170"/>
    </row>
    <row r="279" ht="15" customHeight="1">
      <c r="A279" s="233">
        <f>A278+1</f>
        <v>220</v>
      </c>
      <c r="B279" s="251"/>
      <c r="C279" s="252" t="s">
        <v>562</v>
      </c>
      <c r="D279" s="253" t="s">
        <v>563</v>
      </c>
      <c r="E279" s="253"/>
      <c r="F279" s="209">
        <f t="shared" si="61"/>
        <v>1000</v>
      </c>
      <c r="G279" s="254"/>
      <c r="I279" s="244" t="s">
        <v>57</v>
      </c>
      <c r="J279" s="170">
        <v>500</v>
      </c>
      <c r="K279" s="170"/>
    </row>
    <row r="280" ht="15" customHeight="1">
      <c r="A280" s="237"/>
      <c r="B280" s="202"/>
      <c r="C280" s="239"/>
      <c r="D280" s="240" t="s">
        <v>564</v>
      </c>
      <c r="E280" s="202"/>
      <c r="F280" s="205">
        <v>0</v>
      </c>
      <c r="G280" s="241" t="s">
        <v>434</v>
      </c>
      <c r="I280" s="227" t="s">
        <v>214</v>
      </c>
      <c r="J280" s="170">
        <v>0</v>
      </c>
      <c r="K280" s="170"/>
    </row>
    <row r="281" ht="15" customHeight="1">
      <c r="A281" s="228">
        <f>A279+1</f>
        <v>221</v>
      </c>
      <c r="B281" s="208"/>
      <c r="C281" s="229" t="s">
        <v>565</v>
      </c>
      <c r="D281" s="230" t="s">
        <v>566</v>
      </c>
      <c r="E281" s="230" t="s">
        <v>93</v>
      </c>
      <c r="F281" s="209">
        <f t="shared" ref="F281:F307" si="66">ROUND((I281*110)+(I281*110)*80%,-2)</f>
        <v>1600</v>
      </c>
      <c r="G281" s="231"/>
      <c r="I281" s="232">
        <v>8</v>
      </c>
      <c r="J281" s="211">
        <f t="shared" ref="J281:J287" si="67">I281*$F$280</f>
        <v>0</v>
      </c>
      <c r="K281" s="170"/>
    </row>
    <row r="282" ht="15" customHeight="1">
      <c r="A282" s="228">
        <f t="shared" ref="A282:A287" si="68">A281+1</f>
        <v>222</v>
      </c>
      <c r="B282" s="208"/>
      <c r="C282" s="229" t="s">
        <v>567</v>
      </c>
      <c r="D282" s="230" t="s">
        <v>568</v>
      </c>
      <c r="E282" s="230" t="s">
        <v>93</v>
      </c>
      <c r="F282" s="209">
        <f t="shared" si="66"/>
        <v>2800</v>
      </c>
      <c r="G282" s="231"/>
      <c r="I282" s="232">
        <v>14</v>
      </c>
      <c r="J282" s="211">
        <f t="shared" si="67"/>
        <v>0</v>
      </c>
      <c r="K282" s="170"/>
    </row>
    <row r="283" ht="15" customHeight="1">
      <c r="A283" s="228">
        <f t="shared" si="68"/>
        <v>223</v>
      </c>
      <c r="B283" s="208"/>
      <c r="C283" s="229" t="s">
        <v>569</v>
      </c>
      <c r="D283" s="230" t="s">
        <v>570</v>
      </c>
      <c r="E283" s="230" t="s">
        <v>93</v>
      </c>
      <c r="F283" s="209">
        <f t="shared" si="66"/>
        <v>2200</v>
      </c>
      <c r="G283" s="231"/>
      <c r="I283" s="232">
        <v>11.300000000000001</v>
      </c>
      <c r="J283" s="211">
        <f t="shared" si="67"/>
        <v>0</v>
      </c>
      <c r="K283" s="170"/>
    </row>
    <row r="284" ht="15" customHeight="1">
      <c r="A284" s="228">
        <f t="shared" si="68"/>
        <v>224</v>
      </c>
      <c r="B284" s="208"/>
      <c r="C284" s="229" t="s">
        <v>571</v>
      </c>
      <c r="D284" s="230" t="s">
        <v>572</v>
      </c>
      <c r="E284" s="230" t="s">
        <v>93</v>
      </c>
      <c r="F284" s="209">
        <f t="shared" si="66"/>
        <v>2200</v>
      </c>
      <c r="G284" s="231"/>
      <c r="I284" s="232">
        <v>11.300000000000001</v>
      </c>
      <c r="J284" s="211">
        <f t="shared" si="67"/>
        <v>0</v>
      </c>
      <c r="K284" s="170"/>
    </row>
    <row r="285" ht="25.5" customHeight="1">
      <c r="A285" s="228">
        <f t="shared" si="68"/>
        <v>225</v>
      </c>
      <c r="B285" s="208"/>
      <c r="C285" s="229" t="s">
        <v>573</v>
      </c>
      <c r="D285" s="230" t="s">
        <v>574</v>
      </c>
      <c r="E285" s="230" t="s">
        <v>93</v>
      </c>
      <c r="F285" s="209">
        <f t="shared" si="66"/>
        <v>2800</v>
      </c>
      <c r="G285" s="231"/>
      <c r="I285" s="232">
        <v>14</v>
      </c>
      <c r="J285" s="211">
        <f t="shared" si="67"/>
        <v>0</v>
      </c>
      <c r="K285" s="170"/>
    </row>
    <row r="286" ht="14.25" customHeight="1">
      <c r="A286" s="228">
        <f t="shared" si="68"/>
        <v>226</v>
      </c>
      <c r="B286" s="208"/>
      <c r="C286" s="229" t="s">
        <v>575</v>
      </c>
      <c r="D286" s="230" t="s">
        <v>576</v>
      </c>
      <c r="E286" s="230" t="s">
        <v>93</v>
      </c>
      <c r="F286" s="209">
        <f t="shared" si="66"/>
        <v>2500</v>
      </c>
      <c r="G286" s="231"/>
      <c r="I286" s="232">
        <v>12.800000000000001</v>
      </c>
      <c r="J286" s="211">
        <f t="shared" si="67"/>
        <v>0</v>
      </c>
      <c r="K286" s="170"/>
    </row>
    <row r="287" ht="14.25" customHeight="1">
      <c r="A287" s="233">
        <f t="shared" si="68"/>
        <v>227</v>
      </c>
      <c r="B287" s="212"/>
      <c r="C287" s="234" t="s">
        <v>577</v>
      </c>
      <c r="D287" s="235" t="s">
        <v>578</v>
      </c>
      <c r="E287" s="235" t="s">
        <v>93</v>
      </c>
      <c r="F287" s="209">
        <f t="shared" si="66"/>
        <v>2500</v>
      </c>
      <c r="G287" s="236"/>
      <c r="I287" s="232">
        <v>12.800000000000001</v>
      </c>
      <c r="J287" s="211">
        <f t="shared" si="67"/>
        <v>0</v>
      </c>
      <c r="K287" s="170"/>
    </row>
    <row r="288" ht="15" customHeight="1">
      <c r="A288" s="224"/>
      <c r="B288" s="217"/>
      <c r="C288" s="225"/>
      <c r="D288" s="223" t="s">
        <v>579</v>
      </c>
      <c r="E288" s="217"/>
      <c r="F288" s="218"/>
      <c r="G288" s="248" t="s">
        <v>434</v>
      </c>
      <c r="I288" s="227" t="s">
        <v>214</v>
      </c>
      <c r="J288" s="170"/>
      <c r="K288" s="170"/>
    </row>
    <row r="289" ht="14.25" customHeight="1">
      <c r="A289" s="228">
        <f>A287+1</f>
        <v>228</v>
      </c>
      <c r="B289" s="251"/>
      <c r="C289" s="229" t="s">
        <v>580</v>
      </c>
      <c r="D289" s="230" t="s">
        <v>581</v>
      </c>
      <c r="E289" s="230" t="s">
        <v>93</v>
      </c>
      <c r="F289" s="209">
        <f t="shared" si="66"/>
        <v>2100</v>
      </c>
      <c r="G289" s="248"/>
      <c r="I289" s="232">
        <v>10.4</v>
      </c>
      <c r="J289" s="211">
        <f t="shared" ref="J289:J295" si="69">I289*$F$288</f>
        <v>0</v>
      </c>
      <c r="K289" s="170"/>
    </row>
    <row r="290" ht="14.25" customHeight="1">
      <c r="A290" s="228">
        <f t="shared" ref="A290:A295" si="70">A289+1</f>
        <v>229</v>
      </c>
      <c r="B290" s="255"/>
      <c r="C290" s="229" t="s">
        <v>582</v>
      </c>
      <c r="D290" s="230" t="s">
        <v>583</v>
      </c>
      <c r="E290" s="230" t="s">
        <v>93</v>
      </c>
      <c r="F290" s="209">
        <f t="shared" si="66"/>
        <v>2800</v>
      </c>
      <c r="G290" s="248"/>
      <c r="I290" s="232">
        <v>14</v>
      </c>
      <c r="J290" s="211">
        <f t="shared" si="69"/>
        <v>0</v>
      </c>
      <c r="K290" s="170"/>
    </row>
    <row r="291" ht="14.25" customHeight="1">
      <c r="A291" s="228">
        <f t="shared" si="70"/>
        <v>230</v>
      </c>
      <c r="B291" s="255"/>
      <c r="C291" s="229" t="s">
        <v>584</v>
      </c>
      <c r="D291" s="230" t="s">
        <v>585</v>
      </c>
      <c r="E291" s="230" t="s">
        <v>93</v>
      </c>
      <c r="F291" s="209">
        <f t="shared" si="66"/>
        <v>2400</v>
      </c>
      <c r="G291" s="248"/>
      <c r="I291" s="232">
        <v>12</v>
      </c>
      <c r="J291" s="211">
        <f t="shared" si="69"/>
        <v>0</v>
      </c>
      <c r="K291" s="170"/>
    </row>
    <row r="292" ht="14.25" customHeight="1">
      <c r="A292" s="228">
        <f t="shared" si="70"/>
        <v>231</v>
      </c>
      <c r="B292" s="255"/>
      <c r="C292" s="229" t="s">
        <v>586</v>
      </c>
      <c r="D292" s="230" t="s">
        <v>587</v>
      </c>
      <c r="E292" s="230" t="s">
        <v>93</v>
      </c>
      <c r="F292" s="209">
        <f t="shared" si="66"/>
        <v>2400</v>
      </c>
      <c r="G292" s="248"/>
      <c r="I292" s="232">
        <v>12</v>
      </c>
      <c r="J292" s="211">
        <f t="shared" si="69"/>
        <v>0</v>
      </c>
      <c r="K292" s="170"/>
    </row>
    <row r="293" ht="14.25" customHeight="1">
      <c r="A293" s="228">
        <f t="shared" si="70"/>
        <v>232</v>
      </c>
      <c r="B293" s="255"/>
      <c r="C293" s="229" t="s">
        <v>588</v>
      </c>
      <c r="D293" s="230" t="s">
        <v>589</v>
      </c>
      <c r="E293" s="230" t="s">
        <v>93</v>
      </c>
      <c r="F293" s="209">
        <f t="shared" si="66"/>
        <v>2800</v>
      </c>
      <c r="G293" s="248"/>
      <c r="I293" s="232">
        <v>14</v>
      </c>
      <c r="J293" s="211">
        <f t="shared" si="69"/>
        <v>0</v>
      </c>
      <c r="K293" s="170"/>
    </row>
    <row r="294" ht="14.25" customHeight="1">
      <c r="A294" s="228">
        <f t="shared" si="70"/>
        <v>233</v>
      </c>
      <c r="B294" s="255"/>
      <c r="C294" s="229" t="s">
        <v>590</v>
      </c>
      <c r="D294" s="230" t="s">
        <v>591</v>
      </c>
      <c r="E294" s="230" t="s">
        <v>93</v>
      </c>
      <c r="F294" s="209">
        <f t="shared" si="66"/>
        <v>2600</v>
      </c>
      <c r="G294" s="248"/>
      <c r="I294" s="232">
        <v>13</v>
      </c>
      <c r="J294" s="211">
        <f t="shared" si="69"/>
        <v>0</v>
      </c>
      <c r="K294" s="170"/>
    </row>
    <row r="295" ht="14.25" customHeight="1">
      <c r="A295" s="233">
        <f t="shared" si="70"/>
        <v>234</v>
      </c>
      <c r="B295" s="255"/>
      <c r="C295" s="252" t="s">
        <v>592</v>
      </c>
      <c r="D295" s="253" t="s">
        <v>593</v>
      </c>
      <c r="E295" s="253" t="s">
        <v>93</v>
      </c>
      <c r="F295" s="209">
        <f t="shared" si="66"/>
        <v>2600</v>
      </c>
      <c r="G295" s="248"/>
      <c r="I295" s="232">
        <v>13</v>
      </c>
      <c r="J295" s="211">
        <f t="shared" si="69"/>
        <v>0</v>
      </c>
      <c r="K295" s="170"/>
    </row>
    <row r="296" s="140" customFormat="1" ht="18.75" customHeight="1">
      <c r="A296" s="256" t="s">
        <v>594</v>
      </c>
      <c r="B296" s="257"/>
      <c r="C296" s="257"/>
      <c r="D296" s="257"/>
      <c r="E296" s="257"/>
      <c r="F296" s="257"/>
      <c r="G296" s="258"/>
      <c r="I296" s="149"/>
      <c r="J296" s="149"/>
      <c r="K296" s="149"/>
    </row>
    <row r="297">
      <c r="A297" s="237"/>
      <c r="B297" s="202"/>
      <c r="C297" s="239"/>
      <c r="D297" s="240" t="s">
        <v>595</v>
      </c>
      <c r="E297" s="202"/>
      <c r="F297" s="205"/>
      <c r="G297" s="259" t="s">
        <v>434</v>
      </c>
      <c r="I297" s="227" t="s">
        <v>214</v>
      </c>
      <c r="J297" s="170"/>
      <c r="K297" s="170"/>
    </row>
    <row r="298">
      <c r="A298" s="228">
        <f>A295+1</f>
        <v>235</v>
      </c>
      <c r="B298" s="208"/>
      <c r="C298" s="229" t="s">
        <v>596</v>
      </c>
      <c r="D298" s="230" t="s">
        <v>597</v>
      </c>
      <c r="E298" s="230" t="s">
        <v>93</v>
      </c>
      <c r="F298" s="209">
        <f t="shared" si="66"/>
        <v>1100</v>
      </c>
      <c r="G298" s="248"/>
      <c r="I298" s="232">
        <v>5.5999999999999996</v>
      </c>
      <c r="J298" s="211">
        <f t="shared" ref="J298:J307" si="71">I298*$F$297</f>
        <v>0</v>
      </c>
      <c r="K298" s="170"/>
    </row>
    <row r="299">
      <c r="A299" s="228">
        <f t="shared" ref="A299:A302" si="72">A298+1</f>
        <v>236</v>
      </c>
      <c r="B299" s="208"/>
      <c r="C299" s="229" t="s">
        <v>598</v>
      </c>
      <c r="D299" s="230" t="s">
        <v>599</v>
      </c>
      <c r="E299" s="230" t="s">
        <v>93</v>
      </c>
      <c r="F299" s="209">
        <f t="shared" si="66"/>
        <v>1200</v>
      </c>
      <c r="G299" s="248"/>
      <c r="I299" s="232">
        <v>5.9000000000000004</v>
      </c>
      <c r="J299" s="211">
        <f t="shared" si="71"/>
        <v>0</v>
      </c>
      <c r="K299" s="170"/>
    </row>
    <row r="300">
      <c r="A300" s="228">
        <f t="shared" si="72"/>
        <v>237</v>
      </c>
      <c r="B300" s="208"/>
      <c r="C300" s="229" t="s">
        <v>600</v>
      </c>
      <c r="D300" s="230" t="s">
        <v>601</v>
      </c>
      <c r="E300" s="230" t="s">
        <v>93</v>
      </c>
      <c r="F300" s="209">
        <f t="shared" si="66"/>
        <v>1500</v>
      </c>
      <c r="G300" s="248"/>
      <c r="I300" s="232">
        <v>7.5</v>
      </c>
      <c r="J300" s="211">
        <f t="shared" si="71"/>
        <v>0</v>
      </c>
      <c r="K300" s="170"/>
    </row>
    <row r="301">
      <c r="A301" s="228">
        <f t="shared" si="72"/>
        <v>238</v>
      </c>
      <c r="B301" s="208"/>
      <c r="C301" s="229" t="s">
        <v>602</v>
      </c>
      <c r="D301" s="230" t="s">
        <v>603</v>
      </c>
      <c r="E301" s="230" t="s">
        <v>93</v>
      </c>
      <c r="F301" s="209">
        <f t="shared" si="66"/>
        <v>1500</v>
      </c>
      <c r="G301" s="248"/>
      <c r="I301" s="232">
        <v>7.5</v>
      </c>
      <c r="J301" s="211">
        <f t="shared" si="71"/>
        <v>0</v>
      </c>
      <c r="K301" s="170"/>
    </row>
    <row r="302">
      <c r="A302" s="233">
        <f t="shared" si="72"/>
        <v>239</v>
      </c>
      <c r="B302" s="212"/>
      <c r="C302" s="234" t="s">
        <v>604</v>
      </c>
      <c r="D302" s="235" t="s">
        <v>605</v>
      </c>
      <c r="E302" s="235" t="s">
        <v>93</v>
      </c>
      <c r="F302" s="209">
        <f t="shared" si="66"/>
        <v>1900</v>
      </c>
      <c r="G302" s="260"/>
      <c r="I302" s="232">
        <v>9.5999999999999996</v>
      </c>
      <c r="J302" s="211">
        <f t="shared" si="71"/>
        <v>0</v>
      </c>
      <c r="K302" s="170"/>
    </row>
    <row r="303" ht="15" customHeight="1">
      <c r="A303" s="237"/>
      <c r="B303" s="202"/>
      <c r="C303" s="239"/>
      <c r="D303" s="261" t="s">
        <v>606</v>
      </c>
      <c r="E303" s="202"/>
      <c r="F303" s="202"/>
      <c r="G303" s="241" t="s">
        <v>434</v>
      </c>
      <c r="I303" s="232"/>
      <c r="J303" s="170"/>
      <c r="K303" s="170"/>
    </row>
    <row r="304">
      <c r="A304" s="228">
        <f>A302+1</f>
        <v>240</v>
      </c>
      <c r="B304" s="208"/>
      <c r="C304" s="229" t="s">
        <v>607</v>
      </c>
      <c r="D304" s="230" t="s">
        <v>608</v>
      </c>
      <c r="E304" s="230" t="s">
        <v>93</v>
      </c>
      <c r="F304" s="209">
        <f t="shared" si="66"/>
        <v>400</v>
      </c>
      <c r="G304" s="231"/>
      <c r="I304" s="232">
        <v>1.8</v>
      </c>
      <c r="J304" s="211">
        <f t="shared" si="71"/>
        <v>0</v>
      </c>
      <c r="K304" s="170"/>
    </row>
    <row r="305">
      <c r="A305" s="228">
        <f t="shared" ref="A305:A316" si="73">A304+1</f>
        <v>241</v>
      </c>
      <c r="B305" s="208"/>
      <c r="C305" s="229" t="s">
        <v>609</v>
      </c>
      <c r="D305" s="230" t="s">
        <v>610</v>
      </c>
      <c r="E305" s="230" t="s">
        <v>93</v>
      </c>
      <c r="F305" s="209">
        <f t="shared" si="66"/>
        <v>400</v>
      </c>
      <c r="G305" s="231"/>
      <c r="I305" s="232">
        <v>2</v>
      </c>
      <c r="J305" s="211">
        <f t="shared" si="71"/>
        <v>0</v>
      </c>
      <c r="K305" s="170"/>
    </row>
    <row r="306">
      <c r="A306" s="228">
        <f t="shared" si="73"/>
        <v>242</v>
      </c>
      <c r="B306" s="208"/>
      <c r="C306" s="229" t="s">
        <v>611</v>
      </c>
      <c r="D306" s="230" t="s">
        <v>612</v>
      </c>
      <c r="E306" s="230" t="s">
        <v>93</v>
      </c>
      <c r="F306" s="209">
        <f t="shared" si="66"/>
        <v>600</v>
      </c>
      <c r="G306" s="231"/>
      <c r="I306" s="232">
        <v>2.7999999999999998</v>
      </c>
      <c r="J306" s="211">
        <f t="shared" si="71"/>
        <v>0</v>
      </c>
      <c r="K306" s="170"/>
    </row>
    <row r="307">
      <c r="A307" s="233">
        <f t="shared" si="73"/>
        <v>243</v>
      </c>
      <c r="B307" s="212"/>
      <c r="C307" s="234" t="s">
        <v>613</v>
      </c>
      <c r="D307" s="235" t="s">
        <v>614</v>
      </c>
      <c r="E307" s="235" t="s">
        <v>93</v>
      </c>
      <c r="F307" s="209">
        <f t="shared" si="66"/>
        <v>700</v>
      </c>
      <c r="G307" s="236"/>
      <c r="I307" s="232">
        <v>3.2999999999999998</v>
      </c>
      <c r="J307" s="211">
        <f t="shared" si="71"/>
        <v>0</v>
      </c>
      <c r="K307" s="170"/>
    </row>
    <row r="308">
      <c r="A308" s="262" t="s">
        <v>615</v>
      </c>
      <c r="I308" s="170"/>
      <c r="J308" s="170"/>
      <c r="K308" s="170"/>
    </row>
    <row r="309">
      <c r="I309" s="170"/>
      <c r="J309" s="170"/>
      <c r="K309" s="170"/>
    </row>
    <row r="310" ht="18.75">
      <c r="D310" s="263" t="s">
        <v>616</v>
      </c>
      <c r="I310" s="170"/>
      <c r="J310" s="170"/>
      <c r="K310" s="170"/>
    </row>
    <row r="311" s="264" customFormat="1" ht="23.25" customHeight="1">
      <c r="A311" s="265" t="s">
        <v>83</v>
      </c>
      <c r="B311" s="266" t="s">
        <v>617</v>
      </c>
      <c r="C311" s="266"/>
      <c r="D311" s="266" t="s">
        <v>618</v>
      </c>
      <c r="E311" s="266" t="s">
        <v>619</v>
      </c>
      <c r="F311" s="267"/>
      <c r="G311" s="267"/>
      <c r="I311" s="268"/>
      <c r="J311" s="268"/>
      <c r="K311" s="268"/>
    </row>
    <row r="312" s="269" customFormat="1" ht="15.75" customHeight="1">
      <c r="A312" s="270">
        <v>1</v>
      </c>
      <c r="B312" s="271" t="s">
        <v>620</v>
      </c>
      <c r="C312" s="271"/>
      <c r="D312" s="272" t="s">
        <v>621</v>
      </c>
      <c r="E312" s="273">
        <f t="shared" ref="E312:E316" si="74">ROUND(I312+I312*125%,-2)</f>
        <v>1000</v>
      </c>
      <c r="F312" s="274" t="s">
        <v>622</v>
      </c>
      <c r="G312" s="274" t="s">
        <v>623</v>
      </c>
      <c r="I312" s="275">
        <v>450</v>
      </c>
      <c r="J312" s="276" t="s">
        <v>622</v>
      </c>
      <c r="K312" s="276" t="s">
        <v>623</v>
      </c>
    </row>
    <row r="313" s="269" customFormat="1" ht="15.75" customHeight="1">
      <c r="A313" s="270">
        <f t="shared" si="73"/>
        <v>2</v>
      </c>
      <c r="B313" s="277" t="s">
        <v>624</v>
      </c>
      <c r="C313" s="277"/>
      <c r="D313" s="271" t="s">
        <v>625</v>
      </c>
      <c r="E313" s="273">
        <f t="shared" si="74"/>
        <v>400</v>
      </c>
      <c r="F313" s="273">
        <f t="shared" ref="F313:G316" si="75">ROUND(J313+J313*125%,-2)</f>
        <v>1800</v>
      </c>
      <c r="G313" s="273">
        <f t="shared" si="75"/>
        <v>2200</v>
      </c>
      <c r="I313" s="278">
        <v>170</v>
      </c>
      <c r="J313" s="278">
        <v>790</v>
      </c>
      <c r="K313" s="278">
        <v>960</v>
      </c>
    </row>
    <row r="314" s="269" customFormat="1" ht="15.75" customHeight="1">
      <c r="A314" s="270">
        <f t="shared" si="73"/>
        <v>3</v>
      </c>
      <c r="B314" s="271" t="s">
        <v>626</v>
      </c>
      <c r="C314" s="271"/>
      <c r="D314" s="271" t="s">
        <v>627</v>
      </c>
      <c r="E314" s="273">
        <f t="shared" si="74"/>
        <v>500</v>
      </c>
      <c r="F314" s="273">
        <f t="shared" si="75"/>
        <v>2000</v>
      </c>
      <c r="G314" s="273">
        <f t="shared" si="75"/>
        <v>2500</v>
      </c>
      <c r="I314" s="278">
        <v>220</v>
      </c>
      <c r="J314" s="278">
        <v>890</v>
      </c>
      <c r="K314" s="278">
        <v>1110</v>
      </c>
    </row>
    <row r="315" s="269" customFormat="1" ht="15.75" customHeight="1">
      <c r="A315" s="270">
        <f t="shared" si="73"/>
        <v>4</v>
      </c>
      <c r="B315" s="277" t="s">
        <v>628</v>
      </c>
      <c r="C315" s="277"/>
      <c r="D315" s="272" t="s">
        <v>629</v>
      </c>
      <c r="E315" s="273">
        <f t="shared" si="74"/>
        <v>1400</v>
      </c>
      <c r="F315" s="273">
        <f t="shared" si="75"/>
        <v>3700</v>
      </c>
      <c r="G315" s="273">
        <f t="shared" si="75"/>
        <v>5100</v>
      </c>
      <c r="I315" s="275">
        <v>600</v>
      </c>
      <c r="J315" s="275">
        <v>1650</v>
      </c>
      <c r="K315" s="275">
        <v>2250</v>
      </c>
    </row>
    <row r="316" s="269" customFormat="1" ht="15.75" customHeight="1">
      <c r="A316" s="270">
        <f t="shared" si="73"/>
        <v>5</v>
      </c>
      <c r="B316" s="271" t="s">
        <v>630</v>
      </c>
      <c r="C316" s="271"/>
      <c r="D316" s="279" t="s">
        <v>631</v>
      </c>
      <c r="E316" s="273">
        <f t="shared" si="74"/>
        <v>1900</v>
      </c>
      <c r="F316" s="273">
        <f t="shared" si="75"/>
        <v>4800</v>
      </c>
      <c r="G316" s="273">
        <f t="shared" si="75"/>
        <v>6700</v>
      </c>
      <c r="I316" s="275">
        <v>840</v>
      </c>
      <c r="J316" s="275">
        <v>2130</v>
      </c>
      <c r="K316" s="275">
        <v>2970</v>
      </c>
    </row>
  </sheetData>
  <mergeCells count="96">
    <mergeCell ref="A6:G6"/>
    <mergeCell ref="G7:G20"/>
    <mergeCell ref="B8:B9"/>
    <mergeCell ref="B11:B13"/>
    <mergeCell ref="B15:B17"/>
    <mergeCell ref="B18:B20"/>
    <mergeCell ref="G21:G28"/>
    <mergeCell ref="B22:B23"/>
    <mergeCell ref="G29:G33"/>
    <mergeCell ref="B35:B37"/>
    <mergeCell ref="G35:G37"/>
    <mergeCell ref="G38:G40"/>
    <mergeCell ref="B39:B40"/>
    <mergeCell ref="G41:G55"/>
    <mergeCell ref="B42:B44"/>
    <mergeCell ref="B46:B48"/>
    <mergeCell ref="B50:B52"/>
    <mergeCell ref="B53:B55"/>
    <mergeCell ref="B57:B59"/>
    <mergeCell ref="B60:B62"/>
    <mergeCell ref="B63:B65"/>
    <mergeCell ref="B67:B69"/>
    <mergeCell ref="B70:B72"/>
    <mergeCell ref="B73:B75"/>
    <mergeCell ref="G76:G79"/>
    <mergeCell ref="B77:B79"/>
    <mergeCell ref="G80:G96"/>
    <mergeCell ref="B81:B83"/>
    <mergeCell ref="B85:B87"/>
    <mergeCell ref="B89:B92"/>
    <mergeCell ref="B93:B96"/>
    <mergeCell ref="G97:G113"/>
    <mergeCell ref="B98:B102"/>
    <mergeCell ref="B104:B108"/>
    <mergeCell ref="B109:B113"/>
    <mergeCell ref="G114:G123"/>
    <mergeCell ref="B115:B116"/>
    <mergeCell ref="B118:B120"/>
    <mergeCell ref="B121:B123"/>
    <mergeCell ref="G124:G131"/>
    <mergeCell ref="B125:B126"/>
    <mergeCell ref="B128:B129"/>
    <mergeCell ref="B130:B131"/>
    <mergeCell ref="G132:G142"/>
    <mergeCell ref="B133:B135"/>
    <mergeCell ref="B137:B139"/>
    <mergeCell ref="B140:B142"/>
    <mergeCell ref="G143:G156"/>
    <mergeCell ref="B144:B147"/>
    <mergeCell ref="B149:B156"/>
    <mergeCell ref="G157:G194"/>
    <mergeCell ref="B158:B163"/>
    <mergeCell ref="B165:B170"/>
    <mergeCell ref="B172:B175"/>
    <mergeCell ref="B177:B179"/>
    <mergeCell ref="B181:B187"/>
    <mergeCell ref="B188:B194"/>
    <mergeCell ref="G195:G207"/>
    <mergeCell ref="B196:B200"/>
    <mergeCell ref="B202:B207"/>
    <mergeCell ref="A208:G208"/>
    <mergeCell ref="B209:B214"/>
    <mergeCell ref="G209:G214"/>
    <mergeCell ref="B215:B220"/>
    <mergeCell ref="G215:G220"/>
    <mergeCell ref="B221:B227"/>
    <mergeCell ref="G221:G227"/>
    <mergeCell ref="B229:B234"/>
    <mergeCell ref="G229:G234"/>
    <mergeCell ref="B235:B238"/>
    <mergeCell ref="G235:G238"/>
    <mergeCell ref="A239:G239"/>
    <mergeCell ref="G240:G249"/>
    <mergeCell ref="B241:B249"/>
    <mergeCell ref="G250:G259"/>
    <mergeCell ref="B251:B259"/>
    <mergeCell ref="G260:G269"/>
    <mergeCell ref="B261:B269"/>
    <mergeCell ref="G270:G279"/>
    <mergeCell ref="B271:B279"/>
    <mergeCell ref="G280:G287"/>
    <mergeCell ref="B281:B287"/>
    <mergeCell ref="G288:G295"/>
    <mergeCell ref="B289:B295"/>
    <mergeCell ref="A296:G296"/>
    <mergeCell ref="G297:G302"/>
    <mergeCell ref="B298:B302"/>
    <mergeCell ref="G303:G307"/>
    <mergeCell ref="B304:B307"/>
    <mergeCell ref="B311:C311"/>
    <mergeCell ref="F311:G311"/>
    <mergeCell ref="B312:C312"/>
    <mergeCell ref="B313:C313"/>
    <mergeCell ref="B314:C314"/>
    <mergeCell ref="B315:C315"/>
    <mergeCell ref="B316:C316"/>
  </mergeCells>
  <printOptions headings="0" gridLines="0"/>
  <pageMargins left="0.69999999999999996" right="0.69999999999999996" top="0.75" bottom="0.75" header="0.29999999999999999" footer="0.29999999999999999"/>
  <pageSetup paperSize="9" scale="75" fitToWidth="1" fitToHeight="1" pageOrder="downThenOver" orientation="landscape" usePrinterDefaults="1" blackAndWhite="0" draft="0" cellComments="none" useFirstPageNumber="0" errors="displayed" horizontalDpi="600" verticalDpi="600" copies="1"/>
  <headerFooter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">
  <sheetViews>
    <sheetView showRuler="1" zoomScale="90" workbookViewId="0">
      <selection activeCell="A348" activeCellId="0" sqref="A348:H356"/>
    </sheetView>
  </sheetViews>
  <sheetFormatPr defaultRowHeight="14.25"/>
  <cols>
    <col customWidth="1" min="1" max="1" style="280" width="5.140625"/>
    <col customWidth="1" min="2" max="2" style="280" width="31"/>
    <col customWidth="1" min="3" max="3" style="280" width="21.7109375"/>
    <col customWidth="1" min="4" max="4" style="280" width="57.42578125"/>
    <col min="5" max="6" style="280" width="9.140625"/>
    <col customWidth="1" min="7" max="7" style="280" width="9.5703125"/>
    <col customWidth="1" min="8" max="8" style="280" width="13.85546875"/>
    <col min="9" max="10" style="280" width="9.140625"/>
    <col min="11" max="11" style="281" width="9.140625"/>
    <col min="12" max="14" style="280" width="9.140625"/>
    <col bestFit="1" customWidth="1" min="15" max="16" style="280" width="11.28515625"/>
  </cols>
  <sheetData>
    <row r="1">
      <c r="A1" s="282" t="s">
        <v>632</v>
      </c>
      <c r="B1" s="283"/>
      <c r="C1" s="284"/>
      <c r="D1" s="285"/>
      <c r="E1" s="284"/>
      <c r="F1" s="285"/>
      <c r="G1" s="285"/>
      <c r="H1" s="286"/>
    </row>
    <row r="2">
      <c r="A2" s="285" t="s">
        <v>633</v>
      </c>
      <c r="B2" s="283"/>
      <c r="C2" s="284"/>
      <c r="D2" s="285"/>
      <c r="E2" s="284"/>
      <c r="F2" s="285"/>
      <c r="G2" s="285"/>
      <c r="H2" s="286" t="s">
        <v>2</v>
      </c>
    </row>
    <row r="3">
      <c r="A3" s="285" t="s">
        <v>3</v>
      </c>
      <c r="B3" s="283"/>
      <c r="C3" s="284"/>
      <c r="D3" s="285"/>
      <c r="E3" s="284"/>
      <c r="F3" s="285"/>
      <c r="G3" s="285"/>
      <c r="H3" s="286" t="s">
        <v>634</v>
      </c>
    </row>
    <row r="4" ht="20.25">
      <c r="A4" s="287"/>
      <c r="B4" s="288"/>
      <c r="C4" s="289"/>
      <c r="D4" s="290" t="s">
        <v>82</v>
      </c>
      <c r="E4" s="288"/>
      <c r="F4" s="291"/>
      <c r="G4" s="292"/>
      <c r="H4" s="293"/>
      <c r="L4" s="280">
        <f>ROUND(P4+P4*80%,-2)</f>
        <v>0</v>
      </c>
    </row>
    <row r="5" ht="28.5">
      <c r="A5" s="294" t="s">
        <v>83</v>
      </c>
      <c r="B5" s="295"/>
      <c r="C5" s="296" t="s">
        <v>84</v>
      </c>
      <c r="D5" s="297" t="s">
        <v>85</v>
      </c>
      <c r="E5" s="297" t="s">
        <v>86</v>
      </c>
      <c r="F5" s="297" t="s">
        <v>635</v>
      </c>
      <c r="G5" s="297" t="s">
        <v>10</v>
      </c>
      <c r="H5" s="298" t="s">
        <v>87</v>
      </c>
    </row>
    <row r="6" ht="18.75">
      <c r="A6" s="299" t="s">
        <v>88</v>
      </c>
      <c r="B6" s="300"/>
      <c r="C6" s="300"/>
      <c r="D6" s="300"/>
      <c r="E6" s="300"/>
      <c r="F6" s="300"/>
      <c r="G6" s="300"/>
      <c r="H6" s="301"/>
    </row>
    <row r="7" ht="15" customHeight="1">
      <c r="A7" s="302"/>
      <c r="B7" s="303"/>
      <c r="C7" s="304"/>
      <c r="D7" s="305" t="s">
        <v>89</v>
      </c>
      <c r="E7" s="306"/>
      <c r="F7" s="307" t="s">
        <v>57</v>
      </c>
      <c r="G7" s="308"/>
      <c r="H7" s="309" t="s">
        <v>90</v>
      </c>
    </row>
    <row r="8">
      <c r="A8" s="310">
        <v>1</v>
      </c>
      <c r="B8" s="311"/>
      <c r="C8" s="312" t="s">
        <v>94</v>
      </c>
      <c r="D8" s="312" t="s">
        <v>95</v>
      </c>
      <c r="E8" s="312" t="s">
        <v>93</v>
      </c>
      <c r="F8" s="313" t="s">
        <v>57</v>
      </c>
      <c r="G8" s="313">
        <f t="shared" ref="G8:G9" si="76">ROUND(K8+K8*80%,-2)</f>
        <v>5200</v>
      </c>
      <c r="H8" s="314"/>
      <c r="J8" s="315">
        <v>2320</v>
      </c>
      <c r="K8" s="281">
        <v>2890</v>
      </c>
    </row>
    <row r="9">
      <c r="A9" s="310">
        <v>2</v>
      </c>
      <c r="B9" s="316"/>
      <c r="C9" s="312" t="s">
        <v>91</v>
      </c>
      <c r="D9" s="312" t="s">
        <v>92</v>
      </c>
      <c r="E9" s="312" t="s">
        <v>93</v>
      </c>
      <c r="F9" s="313" t="s">
        <v>57</v>
      </c>
      <c r="G9" s="313">
        <f t="shared" si="76"/>
        <v>5200</v>
      </c>
      <c r="H9" s="314"/>
      <c r="J9" s="315">
        <v>2895</v>
      </c>
      <c r="K9" s="281">
        <v>2895</v>
      </c>
    </row>
    <row r="10">
      <c r="A10" s="310"/>
      <c r="B10" s="317"/>
      <c r="C10" s="318"/>
      <c r="D10" s="319" t="s">
        <v>96</v>
      </c>
      <c r="E10" s="320"/>
      <c r="F10" s="313" t="s">
        <v>57</v>
      </c>
      <c r="G10" s="321"/>
      <c r="H10" s="314"/>
      <c r="J10" s="322"/>
    </row>
    <row r="11">
      <c r="A11" s="310">
        <f>A9+1</f>
        <v>3</v>
      </c>
      <c r="B11" s="317"/>
      <c r="C11" s="312" t="s">
        <v>97</v>
      </c>
      <c r="D11" s="312" t="s">
        <v>98</v>
      </c>
      <c r="E11" s="312" t="s">
        <v>93</v>
      </c>
      <c r="F11" s="313" t="s">
        <v>57</v>
      </c>
      <c r="G11" s="313">
        <f t="shared" ref="G11:G74" si="77">ROUND(K11+K11*80%,-2)</f>
        <v>3500</v>
      </c>
      <c r="H11" s="314"/>
      <c r="J11" s="315">
        <v>1970</v>
      </c>
      <c r="K11" s="281">
        <v>1970</v>
      </c>
    </row>
    <row r="12">
      <c r="A12" s="310">
        <f t="shared" ref="A12:A13" si="78">A11+1</f>
        <v>4</v>
      </c>
      <c r="B12" s="317"/>
      <c r="C12" s="312" t="s">
        <v>99</v>
      </c>
      <c r="D12" s="312" t="s">
        <v>100</v>
      </c>
      <c r="E12" s="312" t="s">
        <v>93</v>
      </c>
      <c r="F12" s="313" t="s">
        <v>57</v>
      </c>
      <c r="G12" s="313">
        <f t="shared" si="77"/>
        <v>5600</v>
      </c>
      <c r="H12" s="314"/>
      <c r="J12" s="315">
        <v>3115</v>
      </c>
      <c r="K12" s="281">
        <v>3115</v>
      </c>
    </row>
    <row r="13">
      <c r="A13" s="310">
        <f t="shared" si="78"/>
        <v>5</v>
      </c>
      <c r="B13" s="317"/>
      <c r="C13" s="312" t="s">
        <v>101</v>
      </c>
      <c r="D13" s="312" t="s">
        <v>102</v>
      </c>
      <c r="E13" s="312" t="s">
        <v>93</v>
      </c>
      <c r="F13" s="313" t="s">
        <v>57</v>
      </c>
      <c r="G13" s="313">
        <f t="shared" si="77"/>
        <v>5200</v>
      </c>
      <c r="H13" s="314"/>
      <c r="J13" s="315">
        <v>2895</v>
      </c>
      <c r="K13" s="281">
        <v>2895</v>
      </c>
    </row>
    <row r="14">
      <c r="A14" s="310"/>
      <c r="B14" s="317"/>
      <c r="C14" s="312"/>
      <c r="D14" s="323" t="s">
        <v>103</v>
      </c>
      <c r="E14" s="312"/>
      <c r="F14" s="313" t="s">
        <v>57</v>
      </c>
      <c r="G14" s="313"/>
      <c r="H14" s="314"/>
      <c r="J14" s="324"/>
    </row>
    <row r="15">
      <c r="A15" s="310">
        <f>A13+1</f>
        <v>6</v>
      </c>
      <c r="B15" s="325"/>
      <c r="C15" s="312" t="s">
        <v>104</v>
      </c>
      <c r="D15" s="312" t="s">
        <v>105</v>
      </c>
      <c r="E15" s="312" t="s">
        <v>93</v>
      </c>
      <c r="F15" s="313" t="s">
        <v>57</v>
      </c>
      <c r="G15" s="313">
        <f t="shared" si="77"/>
        <v>1700</v>
      </c>
      <c r="H15" s="314"/>
      <c r="J15" s="315">
        <v>1970</v>
      </c>
      <c r="K15" s="281">
        <v>960</v>
      </c>
    </row>
    <row r="16">
      <c r="A16" s="310">
        <f t="shared" ref="A16:A20" si="79">A15+1</f>
        <v>7</v>
      </c>
      <c r="B16" s="325"/>
      <c r="C16" s="312" t="s">
        <v>106</v>
      </c>
      <c r="D16" s="312" t="s">
        <v>107</v>
      </c>
      <c r="E16" s="312" t="s">
        <v>93</v>
      </c>
      <c r="F16" s="313" t="s">
        <v>57</v>
      </c>
      <c r="G16" s="313">
        <f t="shared" si="77"/>
        <v>2100</v>
      </c>
      <c r="H16" s="314"/>
      <c r="J16" s="322"/>
      <c r="K16" s="281">
        <v>1160</v>
      </c>
    </row>
    <row r="17">
      <c r="A17" s="310">
        <f t="shared" si="79"/>
        <v>8</v>
      </c>
      <c r="B17" s="325"/>
      <c r="C17" s="312" t="s">
        <v>108</v>
      </c>
      <c r="D17" s="312" t="s">
        <v>109</v>
      </c>
      <c r="E17" s="312" t="s">
        <v>93</v>
      </c>
      <c r="F17" s="313" t="s">
        <v>57</v>
      </c>
      <c r="G17" s="313">
        <f t="shared" si="77"/>
        <v>2100</v>
      </c>
      <c r="H17" s="314"/>
      <c r="J17" s="315">
        <v>2360</v>
      </c>
      <c r="K17" s="281">
        <v>1140</v>
      </c>
    </row>
    <row r="18">
      <c r="A18" s="310">
        <f t="shared" si="79"/>
        <v>9</v>
      </c>
      <c r="B18" s="325"/>
      <c r="C18" s="312" t="s">
        <v>110</v>
      </c>
      <c r="D18" s="312" t="s">
        <v>111</v>
      </c>
      <c r="E18" s="312" t="s">
        <v>112</v>
      </c>
      <c r="F18" s="313" t="s">
        <v>57</v>
      </c>
      <c r="G18" s="313">
        <f t="shared" si="77"/>
        <v>1200</v>
      </c>
      <c r="H18" s="314"/>
      <c r="J18" s="163"/>
      <c r="K18" s="281">
        <v>670</v>
      </c>
    </row>
    <row r="19">
      <c r="A19" s="310">
        <f t="shared" si="79"/>
        <v>10</v>
      </c>
      <c r="B19" s="325"/>
      <c r="C19" s="312" t="s">
        <v>113</v>
      </c>
      <c r="D19" s="312" t="s">
        <v>114</v>
      </c>
      <c r="E19" s="312" t="s">
        <v>112</v>
      </c>
      <c r="F19" s="313" t="s">
        <v>57</v>
      </c>
      <c r="G19" s="313">
        <f t="shared" si="77"/>
        <v>1500</v>
      </c>
      <c r="H19" s="314"/>
      <c r="J19" s="315">
        <v>800</v>
      </c>
      <c r="K19" s="281">
        <v>810</v>
      </c>
    </row>
    <row r="20">
      <c r="A20" s="326">
        <f t="shared" si="79"/>
        <v>11</v>
      </c>
      <c r="B20" s="327"/>
      <c r="C20" s="328" t="s">
        <v>115</v>
      </c>
      <c r="D20" s="328" t="s">
        <v>116</v>
      </c>
      <c r="E20" s="328" t="s">
        <v>112</v>
      </c>
      <c r="F20" s="329" t="s">
        <v>57</v>
      </c>
      <c r="G20" s="313">
        <f t="shared" si="77"/>
        <v>1500</v>
      </c>
      <c r="H20" s="330"/>
      <c r="J20" s="315">
        <v>800</v>
      </c>
      <c r="K20" s="281">
        <v>810</v>
      </c>
    </row>
    <row r="21">
      <c r="A21" s="302"/>
      <c r="B21" s="303"/>
      <c r="C21" s="304"/>
      <c r="D21" s="305" t="s">
        <v>117</v>
      </c>
      <c r="E21" s="306"/>
      <c r="F21" s="307" t="s">
        <v>57</v>
      </c>
      <c r="G21" s="308"/>
      <c r="H21" s="309" t="s">
        <v>90</v>
      </c>
      <c r="J21" s="315">
        <v>1058</v>
      </c>
    </row>
    <row r="22">
      <c r="A22" s="310">
        <f>A20+1</f>
        <v>12</v>
      </c>
      <c r="B22" s="331"/>
      <c r="C22" s="312" t="s">
        <v>118</v>
      </c>
      <c r="D22" s="312" t="s">
        <v>119</v>
      </c>
      <c r="E22" s="312" t="s">
        <v>93</v>
      </c>
      <c r="F22" s="313" t="s">
        <v>57</v>
      </c>
      <c r="G22" s="313">
        <f t="shared" si="77"/>
        <v>4000</v>
      </c>
      <c r="H22" s="314"/>
      <c r="J22" s="315">
        <v>1058</v>
      </c>
      <c r="K22" s="281">
        <v>2230</v>
      </c>
    </row>
    <row r="23">
      <c r="A23" s="310">
        <f t="shared" ref="A23:A27" si="80">A22+1</f>
        <v>13</v>
      </c>
      <c r="B23" s="317"/>
      <c r="C23" s="318"/>
      <c r="D23" s="319" t="s">
        <v>122</v>
      </c>
      <c r="E23" s="320"/>
      <c r="F23" s="313" t="s">
        <v>57</v>
      </c>
      <c r="G23" s="321"/>
      <c r="H23" s="314"/>
      <c r="J23" s="315">
        <v>560</v>
      </c>
    </row>
    <row r="24">
      <c r="A24" s="310">
        <f t="shared" si="80"/>
        <v>14</v>
      </c>
      <c r="B24" s="317"/>
      <c r="C24" s="312" t="s">
        <v>123</v>
      </c>
      <c r="D24" s="312" t="s">
        <v>124</v>
      </c>
      <c r="E24" s="312" t="s">
        <v>93</v>
      </c>
      <c r="F24" s="313" t="s">
        <v>57</v>
      </c>
      <c r="G24" s="313">
        <f t="shared" si="77"/>
        <v>5200</v>
      </c>
      <c r="H24" s="314"/>
      <c r="J24" s="315">
        <v>560</v>
      </c>
      <c r="K24" s="281">
        <v>2890</v>
      </c>
    </row>
    <row r="25">
      <c r="A25" s="310">
        <f t="shared" si="80"/>
        <v>15</v>
      </c>
      <c r="B25" s="317"/>
      <c r="C25" s="312"/>
      <c r="D25" s="323" t="s">
        <v>103</v>
      </c>
      <c r="E25" s="312"/>
      <c r="F25" s="313" t="s">
        <v>57</v>
      </c>
      <c r="G25" s="313"/>
      <c r="H25" s="314"/>
      <c r="J25" s="315">
        <v>745</v>
      </c>
    </row>
    <row r="26">
      <c r="A26" s="310">
        <f t="shared" si="80"/>
        <v>16</v>
      </c>
      <c r="B26" s="325"/>
      <c r="C26" s="312" t="s">
        <v>125</v>
      </c>
      <c r="D26" s="312" t="s">
        <v>126</v>
      </c>
      <c r="E26" s="312" t="s">
        <v>93</v>
      </c>
      <c r="F26" s="313" t="s">
        <v>57</v>
      </c>
      <c r="G26" s="313">
        <f t="shared" si="77"/>
        <v>1700</v>
      </c>
      <c r="H26" s="314"/>
      <c r="J26" s="332">
        <v>745</v>
      </c>
      <c r="K26" s="281">
        <v>960</v>
      </c>
    </row>
    <row r="27" ht="30.75" customHeight="1">
      <c r="A27" s="326">
        <f t="shared" si="80"/>
        <v>17</v>
      </c>
      <c r="B27" s="327"/>
      <c r="C27" s="328" t="s">
        <v>127</v>
      </c>
      <c r="D27" s="328" t="s">
        <v>128</v>
      </c>
      <c r="E27" s="328" t="s">
        <v>112</v>
      </c>
      <c r="F27" s="329" t="s">
        <v>57</v>
      </c>
      <c r="G27" s="313">
        <f t="shared" si="77"/>
        <v>1200</v>
      </c>
      <c r="H27" s="330"/>
      <c r="J27" s="157"/>
      <c r="K27" s="281">
        <v>670</v>
      </c>
    </row>
    <row r="28">
      <c r="A28" s="302"/>
      <c r="B28" s="303"/>
      <c r="C28" s="333"/>
      <c r="D28" s="305" t="s">
        <v>129</v>
      </c>
      <c r="E28" s="333"/>
      <c r="F28" s="307" t="s">
        <v>57</v>
      </c>
      <c r="G28" s="307"/>
      <c r="H28" s="334" t="s">
        <v>90</v>
      </c>
      <c r="J28" s="315">
        <v>3439</v>
      </c>
    </row>
    <row r="29" ht="28.5">
      <c r="A29" s="310">
        <f>A27+1</f>
        <v>18</v>
      </c>
      <c r="B29" s="325"/>
      <c r="C29" s="312" t="s">
        <v>636</v>
      </c>
      <c r="D29" s="312" t="s">
        <v>131</v>
      </c>
      <c r="E29" s="312" t="s">
        <v>93</v>
      </c>
      <c r="F29" s="313" t="s">
        <v>57</v>
      </c>
      <c r="G29" s="313">
        <f t="shared" si="77"/>
        <v>7100</v>
      </c>
      <c r="H29" s="335"/>
      <c r="J29" s="163"/>
      <c r="K29" s="281">
        <v>3930</v>
      </c>
    </row>
    <row r="30">
      <c r="A30" s="310">
        <f t="shared" ref="A30:A36" si="81">A29+1</f>
        <v>19</v>
      </c>
      <c r="B30" s="317"/>
      <c r="C30" s="312"/>
      <c r="D30" s="323" t="s">
        <v>103</v>
      </c>
      <c r="E30" s="312"/>
      <c r="F30" s="313" t="s">
        <v>57</v>
      </c>
      <c r="G30" s="313"/>
      <c r="H30" s="335"/>
      <c r="J30" s="315">
        <v>1070</v>
      </c>
    </row>
    <row r="31">
      <c r="A31" s="310">
        <f t="shared" si="81"/>
        <v>20</v>
      </c>
      <c r="B31" s="325"/>
      <c r="C31" s="312" t="s">
        <v>132</v>
      </c>
      <c r="D31" s="312" t="s">
        <v>133</v>
      </c>
      <c r="E31" s="312" t="s">
        <v>93</v>
      </c>
      <c r="F31" s="313" t="s">
        <v>57</v>
      </c>
      <c r="G31" s="313">
        <f t="shared" si="77"/>
        <v>2400</v>
      </c>
      <c r="H31" s="335"/>
      <c r="J31" s="332">
        <v>720</v>
      </c>
      <c r="K31" s="281">
        <v>1320</v>
      </c>
    </row>
    <row r="32">
      <c r="A32" s="326">
        <f t="shared" si="81"/>
        <v>21</v>
      </c>
      <c r="B32" s="327"/>
      <c r="C32" s="328" t="s">
        <v>134</v>
      </c>
      <c r="D32" s="328" t="s">
        <v>135</v>
      </c>
      <c r="E32" s="328" t="s">
        <v>112</v>
      </c>
      <c r="F32" s="329" t="s">
        <v>57</v>
      </c>
      <c r="G32" s="313">
        <f t="shared" si="77"/>
        <v>1500</v>
      </c>
      <c r="H32" s="336"/>
      <c r="J32" s="337"/>
      <c r="K32" s="281">
        <v>840</v>
      </c>
    </row>
    <row r="33">
      <c r="A33" s="338"/>
      <c r="B33" s="339"/>
      <c r="C33" s="340"/>
      <c r="D33" s="341" t="s">
        <v>136</v>
      </c>
      <c r="E33" s="342"/>
      <c r="F33" s="343"/>
      <c r="G33" s="342"/>
      <c r="H33" s="344"/>
      <c r="J33" s="315">
        <v>3760</v>
      </c>
    </row>
    <row r="34" ht="28.5">
      <c r="A34" s="310">
        <v>23</v>
      </c>
      <c r="B34" s="317"/>
      <c r="C34" s="312" t="s">
        <v>637</v>
      </c>
      <c r="D34" s="312" t="s">
        <v>138</v>
      </c>
      <c r="E34" s="312" t="s">
        <v>93</v>
      </c>
      <c r="F34" s="313" t="s">
        <v>57</v>
      </c>
      <c r="G34" s="313">
        <f t="shared" si="77"/>
        <v>7600</v>
      </c>
      <c r="H34" s="335" t="s">
        <v>90</v>
      </c>
      <c r="J34" s="315">
        <v>4790</v>
      </c>
      <c r="K34" s="281">
        <v>4230</v>
      </c>
    </row>
    <row r="35">
      <c r="A35" s="310">
        <f t="shared" si="81"/>
        <v>24</v>
      </c>
      <c r="B35" s="317"/>
      <c r="C35" s="312" t="s">
        <v>638</v>
      </c>
      <c r="D35" s="312" t="s">
        <v>140</v>
      </c>
      <c r="E35" s="312" t="s">
        <v>93</v>
      </c>
      <c r="F35" s="313" t="s">
        <v>57</v>
      </c>
      <c r="G35" s="313">
        <f t="shared" si="77"/>
        <v>9700</v>
      </c>
      <c r="H35" s="335"/>
      <c r="J35" s="315">
        <v>3760</v>
      </c>
      <c r="K35" s="281">
        <v>5370</v>
      </c>
    </row>
    <row r="36" ht="30" customHeight="1">
      <c r="A36" s="310">
        <f t="shared" si="81"/>
        <v>25</v>
      </c>
      <c r="B36" s="317"/>
      <c r="C36" s="312" t="s">
        <v>639</v>
      </c>
      <c r="D36" s="312" t="s">
        <v>142</v>
      </c>
      <c r="E36" s="312" t="s">
        <v>93</v>
      </c>
      <c r="F36" s="313" t="s">
        <v>57</v>
      </c>
      <c r="G36" s="313">
        <f t="shared" si="77"/>
        <v>7600</v>
      </c>
      <c r="H36" s="335"/>
      <c r="J36" s="324"/>
      <c r="K36" s="281">
        <v>4230</v>
      </c>
    </row>
    <row r="37">
      <c r="A37" s="302"/>
      <c r="B37" s="303"/>
      <c r="C37" s="304"/>
      <c r="D37" s="305" t="s">
        <v>143</v>
      </c>
      <c r="E37" s="306"/>
      <c r="F37" s="307" t="s">
        <v>57</v>
      </c>
      <c r="G37" s="308"/>
      <c r="H37" s="334" t="s">
        <v>90</v>
      </c>
      <c r="J37" s="315">
        <v>4790</v>
      </c>
    </row>
    <row r="38">
      <c r="A38" s="310">
        <f>A36+1</f>
        <v>26</v>
      </c>
      <c r="B38" s="317"/>
      <c r="C38" s="312" t="s">
        <v>640</v>
      </c>
      <c r="D38" s="312" t="s">
        <v>145</v>
      </c>
      <c r="E38" s="312" t="s">
        <v>93</v>
      </c>
      <c r="F38" s="313" t="s">
        <v>57</v>
      </c>
      <c r="G38" s="313">
        <f t="shared" si="77"/>
        <v>9700</v>
      </c>
      <c r="H38" s="335"/>
      <c r="J38" s="315">
        <v>3760</v>
      </c>
      <c r="K38" s="281">
        <v>5370</v>
      </c>
    </row>
    <row r="39" ht="30" customHeight="1">
      <c r="A39" s="310">
        <f>A38+1</f>
        <v>27</v>
      </c>
      <c r="B39" s="317"/>
      <c r="C39" s="312" t="s">
        <v>641</v>
      </c>
      <c r="D39" s="312" t="s">
        <v>147</v>
      </c>
      <c r="E39" s="312" t="s">
        <v>93</v>
      </c>
      <c r="F39" s="313" t="s">
        <v>57</v>
      </c>
      <c r="G39" s="313">
        <f t="shared" si="77"/>
        <v>7600</v>
      </c>
      <c r="H39" s="335"/>
      <c r="J39" s="324"/>
      <c r="K39" s="281">
        <v>4230</v>
      </c>
    </row>
    <row r="40">
      <c r="A40" s="302"/>
      <c r="B40" s="303"/>
      <c r="C40" s="304"/>
      <c r="D40" s="305" t="s">
        <v>148</v>
      </c>
      <c r="E40" s="306"/>
      <c r="F40" s="307" t="s">
        <v>57</v>
      </c>
      <c r="G40" s="308"/>
      <c r="H40" s="334" t="s">
        <v>90</v>
      </c>
      <c r="J40" s="315">
        <v>4015</v>
      </c>
    </row>
    <row r="41" ht="28.5">
      <c r="A41" s="310">
        <f>A39+1</f>
        <v>28</v>
      </c>
      <c r="B41" s="317"/>
      <c r="C41" s="312" t="s">
        <v>642</v>
      </c>
      <c r="D41" s="312" t="s">
        <v>150</v>
      </c>
      <c r="E41" s="312" t="s">
        <v>93</v>
      </c>
      <c r="F41" s="313" t="s">
        <v>57</v>
      </c>
      <c r="G41" s="313">
        <f t="shared" si="77"/>
        <v>8000</v>
      </c>
      <c r="H41" s="335"/>
      <c r="J41" s="315">
        <v>5112</v>
      </c>
      <c r="K41" s="281">
        <v>4430</v>
      </c>
    </row>
    <row r="42" ht="28.5">
      <c r="A42" s="310">
        <f t="shared" ref="A42:A43" si="82">A41+1</f>
        <v>29</v>
      </c>
      <c r="B42" s="317"/>
      <c r="C42" s="312" t="s">
        <v>643</v>
      </c>
      <c r="D42" s="312" t="s">
        <v>152</v>
      </c>
      <c r="E42" s="312" t="s">
        <v>93</v>
      </c>
      <c r="F42" s="313" t="s">
        <v>57</v>
      </c>
      <c r="G42" s="313">
        <f t="shared" si="77"/>
        <v>10200</v>
      </c>
      <c r="H42" s="335"/>
      <c r="J42" s="315">
        <v>4015</v>
      </c>
      <c r="K42" s="281">
        <v>5690</v>
      </c>
    </row>
    <row r="43" ht="28.5">
      <c r="A43" s="310">
        <f t="shared" si="82"/>
        <v>30</v>
      </c>
      <c r="B43" s="317"/>
      <c r="C43" s="312" t="s">
        <v>644</v>
      </c>
      <c r="D43" s="312" t="s">
        <v>154</v>
      </c>
      <c r="E43" s="312" t="s">
        <v>93</v>
      </c>
      <c r="F43" s="313" t="s">
        <v>57</v>
      </c>
      <c r="G43" s="313">
        <f t="shared" si="77"/>
        <v>8000</v>
      </c>
      <c r="H43" s="335"/>
      <c r="J43" s="322"/>
      <c r="K43" s="281">
        <v>4430</v>
      </c>
    </row>
    <row r="44">
      <c r="A44" s="310"/>
      <c r="B44" s="317"/>
      <c r="C44" s="318"/>
      <c r="D44" s="319" t="s">
        <v>155</v>
      </c>
      <c r="E44" s="320"/>
      <c r="F44" s="313" t="s">
        <v>57</v>
      </c>
      <c r="G44" s="321"/>
      <c r="H44" s="335"/>
      <c r="J44" s="315">
        <v>4015</v>
      </c>
    </row>
    <row r="45" ht="28.5">
      <c r="A45" s="310">
        <f>A43+1</f>
        <v>31</v>
      </c>
      <c r="B45" s="317"/>
      <c r="C45" s="312" t="s">
        <v>156</v>
      </c>
      <c r="D45" s="312" t="s">
        <v>157</v>
      </c>
      <c r="E45" s="312" t="s">
        <v>93</v>
      </c>
      <c r="F45" s="313" t="s">
        <v>57</v>
      </c>
      <c r="G45" s="313">
        <f t="shared" si="77"/>
        <v>8000</v>
      </c>
      <c r="H45" s="335"/>
      <c r="J45" s="315">
        <v>5112</v>
      </c>
      <c r="K45" s="281">
        <v>4430</v>
      </c>
    </row>
    <row r="46" ht="28.5">
      <c r="A46" s="310">
        <f t="shared" ref="A46:A47" si="83">A45+1</f>
        <v>32</v>
      </c>
      <c r="B46" s="317"/>
      <c r="C46" s="312" t="s">
        <v>158</v>
      </c>
      <c r="D46" s="312" t="s">
        <v>159</v>
      </c>
      <c r="E46" s="312" t="s">
        <v>93</v>
      </c>
      <c r="F46" s="313" t="s">
        <v>57</v>
      </c>
      <c r="G46" s="313">
        <f t="shared" si="77"/>
        <v>10200</v>
      </c>
      <c r="H46" s="335"/>
      <c r="J46" s="315">
        <v>3970</v>
      </c>
      <c r="K46" s="281">
        <v>5690</v>
      </c>
    </row>
    <row r="47" ht="28.5">
      <c r="A47" s="310">
        <f t="shared" si="83"/>
        <v>33</v>
      </c>
      <c r="B47" s="317"/>
      <c r="C47" s="312" t="s">
        <v>160</v>
      </c>
      <c r="D47" s="312" t="s">
        <v>161</v>
      </c>
      <c r="E47" s="312" t="s">
        <v>93</v>
      </c>
      <c r="F47" s="313" t="s">
        <v>57</v>
      </c>
      <c r="G47" s="313">
        <f t="shared" si="77"/>
        <v>8000</v>
      </c>
      <c r="H47" s="335"/>
      <c r="J47" s="163"/>
      <c r="K47" s="281">
        <v>4430</v>
      </c>
    </row>
    <row r="48">
      <c r="A48" s="310"/>
      <c r="B48" s="317"/>
      <c r="C48" s="312"/>
      <c r="D48" s="323"/>
      <c r="E48" s="312"/>
      <c r="F48" s="313" t="s">
        <v>57</v>
      </c>
      <c r="G48" s="313"/>
      <c r="H48" s="335"/>
      <c r="J48" s="315">
        <v>1315</v>
      </c>
    </row>
    <row r="49">
      <c r="A49" s="310">
        <f>A47+1</f>
        <v>34</v>
      </c>
      <c r="B49" s="325"/>
      <c r="C49" s="312" t="s">
        <v>162</v>
      </c>
      <c r="D49" s="312" t="s">
        <v>163</v>
      </c>
      <c r="E49" s="312" t="s">
        <v>93</v>
      </c>
      <c r="F49" s="313" t="s">
        <v>57</v>
      </c>
      <c r="G49" s="313">
        <f t="shared" si="77"/>
        <v>2600</v>
      </c>
      <c r="H49" s="335"/>
      <c r="J49" s="315">
        <v>1565</v>
      </c>
      <c r="K49" s="281">
        <v>1440</v>
      </c>
    </row>
    <row r="50">
      <c r="A50" s="310">
        <f t="shared" ref="A50:A54" si="84">A49+1</f>
        <v>35</v>
      </c>
      <c r="B50" s="325"/>
      <c r="C50" s="312" t="s">
        <v>164</v>
      </c>
      <c r="D50" s="312" t="s">
        <v>165</v>
      </c>
      <c r="E50" s="312" t="s">
        <v>93</v>
      </c>
      <c r="F50" s="313" t="s">
        <v>57</v>
      </c>
      <c r="G50" s="313">
        <f t="shared" si="77"/>
        <v>3100</v>
      </c>
      <c r="H50" s="335"/>
      <c r="J50" s="315">
        <v>1315</v>
      </c>
      <c r="K50" s="281">
        <v>1720</v>
      </c>
    </row>
    <row r="51">
      <c r="A51" s="310">
        <f t="shared" si="84"/>
        <v>36</v>
      </c>
      <c r="B51" s="325"/>
      <c r="C51" s="312" t="s">
        <v>166</v>
      </c>
      <c r="D51" s="312" t="s">
        <v>167</v>
      </c>
      <c r="E51" s="312" t="s">
        <v>93</v>
      </c>
      <c r="F51" s="313" t="s">
        <v>57</v>
      </c>
      <c r="G51" s="313">
        <f t="shared" si="77"/>
        <v>2600</v>
      </c>
      <c r="H51" s="335"/>
      <c r="J51" s="332">
        <v>905</v>
      </c>
      <c r="K51" s="281">
        <v>1440</v>
      </c>
    </row>
    <row r="52" ht="30">
      <c r="A52" s="310">
        <f t="shared" si="84"/>
        <v>37</v>
      </c>
      <c r="B52" s="325"/>
      <c r="C52" s="312" t="s">
        <v>168</v>
      </c>
      <c r="D52" s="312" t="s">
        <v>169</v>
      </c>
      <c r="E52" s="312" t="s">
        <v>112</v>
      </c>
      <c r="F52" s="313" t="s">
        <v>57</v>
      </c>
      <c r="G52" s="313">
        <f t="shared" si="77"/>
        <v>1800</v>
      </c>
      <c r="H52" s="335"/>
      <c r="J52" s="315">
        <v>1152</v>
      </c>
      <c r="K52" s="281">
        <v>990</v>
      </c>
    </row>
    <row r="53">
      <c r="A53" s="310">
        <f t="shared" si="84"/>
        <v>38</v>
      </c>
      <c r="B53" s="325"/>
      <c r="C53" s="312" t="s">
        <v>170</v>
      </c>
      <c r="D53" s="312" t="s">
        <v>171</v>
      </c>
      <c r="E53" s="312" t="s">
        <v>112</v>
      </c>
      <c r="F53" s="313" t="s">
        <v>57</v>
      </c>
      <c r="G53" s="313">
        <f t="shared" si="77"/>
        <v>2300</v>
      </c>
      <c r="H53" s="335"/>
      <c r="J53" s="332">
        <v>901</v>
      </c>
      <c r="K53" s="281">
        <v>1260</v>
      </c>
    </row>
    <row r="54" ht="30.75" customHeight="1">
      <c r="A54" s="326">
        <f t="shared" si="84"/>
        <v>39</v>
      </c>
      <c r="B54" s="327"/>
      <c r="C54" s="328" t="s">
        <v>172</v>
      </c>
      <c r="D54" s="328" t="s">
        <v>173</v>
      </c>
      <c r="E54" s="328" t="s">
        <v>112</v>
      </c>
      <c r="F54" s="329" t="s">
        <v>57</v>
      </c>
      <c r="G54" s="313">
        <f t="shared" si="77"/>
        <v>1800</v>
      </c>
      <c r="H54" s="336"/>
      <c r="J54" s="345"/>
      <c r="K54" s="281">
        <v>990</v>
      </c>
    </row>
    <row r="55">
      <c r="A55" s="338"/>
      <c r="B55" s="339"/>
      <c r="C55" s="340"/>
      <c r="D55" s="341" t="s">
        <v>174</v>
      </c>
      <c r="E55" s="342"/>
      <c r="F55" s="346" t="s">
        <v>57</v>
      </c>
      <c r="G55" s="343"/>
      <c r="H55" s="347"/>
      <c r="J55" s="315">
        <v>5975</v>
      </c>
    </row>
    <row r="56" ht="28.5">
      <c r="A56" s="310">
        <f>A54+1</f>
        <v>40</v>
      </c>
      <c r="B56" s="317"/>
      <c r="C56" s="312" t="s">
        <v>175</v>
      </c>
      <c r="D56" s="312" t="s">
        <v>176</v>
      </c>
      <c r="E56" s="312" t="s">
        <v>93</v>
      </c>
      <c r="F56" s="313" t="s">
        <v>57</v>
      </c>
      <c r="G56" s="313">
        <f t="shared" si="77"/>
        <v>11400</v>
      </c>
      <c r="H56" s="348"/>
      <c r="J56" s="315">
        <v>5630</v>
      </c>
      <c r="K56" s="281">
        <v>6320</v>
      </c>
    </row>
    <row r="57" ht="28.5">
      <c r="A57" s="310">
        <f t="shared" ref="A57:A64" si="85">A56+1</f>
        <v>41</v>
      </c>
      <c r="B57" s="317"/>
      <c r="C57" s="312" t="s">
        <v>177</v>
      </c>
      <c r="D57" s="312" t="s">
        <v>178</v>
      </c>
      <c r="E57" s="312" t="s">
        <v>93</v>
      </c>
      <c r="F57" s="313" t="s">
        <v>57</v>
      </c>
      <c r="G57" s="313">
        <f t="shared" si="77"/>
        <v>10700</v>
      </c>
      <c r="H57" s="348"/>
      <c r="J57" s="315">
        <v>5630</v>
      </c>
      <c r="K57" s="281">
        <v>5960</v>
      </c>
    </row>
    <row r="58" ht="28.5">
      <c r="A58" s="310">
        <f t="shared" si="85"/>
        <v>42</v>
      </c>
      <c r="B58" s="317"/>
      <c r="C58" s="312" t="s">
        <v>179</v>
      </c>
      <c r="D58" s="312" t="s">
        <v>180</v>
      </c>
      <c r="E58" s="312" t="s">
        <v>93</v>
      </c>
      <c r="F58" s="313" t="s">
        <v>57</v>
      </c>
      <c r="G58" s="313">
        <f t="shared" si="77"/>
        <v>10700</v>
      </c>
      <c r="H58" s="348"/>
      <c r="J58" s="315">
        <v>7418</v>
      </c>
      <c r="K58" s="281">
        <v>5960</v>
      </c>
    </row>
    <row r="59" ht="28.5">
      <c r="A59" s="310">
        <f t="shared" si="85"/>
        <v>43</v>
      </c>
      <c r="B59" s="317"/>
      <c r="C59" s="349" t="s">
        <v>181</v>
      </c>
      <c r="D59" s="312" t="s">
        <v>182</v>
      </c>
      <c r="E59" s="312" t="s">
        <v>93</v>
      </c>
      <c r="F59" s="313" t="s">
        <v>57</v>
      </c>
      <c r="G59" s="313">
        <f t="shared" si="77"/>
        <v>14100</v>
      </c>
      <c r="H59" s="348"/>
      <c r="J59" s="315">
        <v>7141</v>
      </c>
      <c r="K59" s="281">
        <v>7860</v>
      </c>
    </row>
    <row r="60" ht="28.5">
      <c r="A60" s="310">
        <f t="shared" si="85"/>
        <v>44</v>
      </c>
      <c r="B60" s="317"/>
      <c r="C60" s="349" t="s">
        <v>183</v>
      </c>
      <c r="D60" s="312" t="s">
        <v>184</v>
      </c>
      <c r="E60" s="312" t="s">
        <v>93</v>
      </c>
      <c r="F60" s="313" t="s">
        <v>57</v>
      </c>
      <c r="G60" s="313">
        <f t="shared" si="77"/>
        <v>13600</v>
      </c>
      <c r="H60" s="348"/>
      <c r="J60" s="315">
        <v>7141</v>
      </c>
      <c r="K60" s="281">
        <v>7560</v>
      </c>
    </row>
    <row r="61" ht="28.5">
      <c r="A61" s="350">
        <f t="shared" si="85"/>
        <v>45</v>
      </c>
      <c r="B61" s="331"/>
      <c r="C61" s="351" t="s">
        <v>185</v>
      </c>
      <c r="D61" s="352" t="s">
        <v>186</v>
      </c>
      <c r="E61" s="352" t="s">
        <v>93</v>
      </c>
      <c r="F61" s="353" t="s">
        <v>57</v>
      </c>
      <c r="G61" s="313">
        <f t="shared" si="77"/>
        <v>13600</v>
      </c>
      <c r="H61" s="348"/>
      <c r="J61" s="315">
        <v>5975</v>
      </c>
      <c r="K61" s="281">
        <v>7560</v>
      </c>
    </row>
    <row r="62" ht="28.5">
      <c r="A62" s="310">
        <f t="shared" si="85"/>
        <v>46</v>
      </c>
      <c r="B62" s="317"/>
      <c r="C62" s="349" t="s">
        <v>187</v>
      </c>
      <c r="D62" s="312" t="s">
        <v>188</v>
      </c>
      <c r="E62" s="312" t="s">
        <v>93</v>
      </c>
      <c r="F62" s="313" t="s">
        <v>57</v>
      </c>
      <c r="G62" s="313">
        <f t="shared" si="77"/>
        <v>11400</v>
      </c>
      <c r="H62" s="335"/>
      <c r="J62" s="315">
        <v>5630</v>
      </c>
      <c r="K62" s="281">
        <v>6320</v>
      </c>
    </row>
    <row r="63" ht="28.5">
      <c r="A63" s="310">
        <f t="shared" si="85"/>
        <v>47</v>
      </c>
      <c r="B63" s="317"/>
      <c r="C63" s="349" t="s">
        <v>189</v>
      </c>
      <c r="D63" s="312" t="s">
        <v>190</v>
      </c>
      <c r="E63" s="312" t="s">
        <v>93</v>
      </c>
      <c r="F63" s="313" t="s">
        <v>57</v>
      </c>
      <c r="G63" s="313">
        <f t="shared" si="77"/>
        <v>10700</v>
      </c>
      <c r="H63" s="335"/>
      <c r="J63" s="315">
        <v>5630</v>
      </c>
      <c r="K63" s="281">
        <v>5960</v>
      </c>
    </row>
    <row r="64" ht="30" customHeight="1">
      <c r="A64" s="310">
        <f t="shared" si="85"/>
        <v>48</v>
      </c>
      <c r="B64" s="317"/>
      <c r="C64" s="349" t="s">
        <v>191</v>
      </c>
      <c r="D64" s="312" t="s">
        <v>192</v>
      </c>
      <c r="E64" s="312" t="s">
        <v>93</v>
      </c>
      <c r="F64" s="313" t="s">
        <v>57</v>
      </c>
      <c r="G64" s="313">
        <f t="shared" si="77"/>
        <v>10700</v>
      </c>
      <c r="H64" s="335"/>
      <c r="J64" s="322"/>
      <c r="K64" s="281">
        <v>5960</v>
      </c>
    </row>
    <row r="65">
      <c r="A65" s="310"/>
      <c r="B65" s="317"/>
      <c r="C65" s="318"/>
      <c r="D65" s="319" t="s">
        <v>193</v>
      </c>
      <c r="E65" s="320"/>
      <c r="F65" s="313" t="s">
        <v>57</v>
      </c>
      <c r="G65" s="321"/>
      <c r="H65" s="335"/>
      <c r="J65" s="354">
        <v>5840</v>
      </c>
    </row>
    <row r="66" ht="30">
      <c r="A66" s="302">
        <f>A64+1</f>
        <v>49</v>
      </c>
      <c r="B66" s="303"/>
      <c r="C66" s="355" t="s">
        <v>194</v>
      </c>
      <c r="D66" s="333" t="s">
        <v>195</v>
      </c>
      <c r="E66" s="333" t="s">
        <v>93</v>
      </c>
      <c r="F66" s="307" t="s">
        <v>57</v>
      </c>
      <c r="G66" s="313">
        <f t="shared" si="77"/>
        <v>11100</v>
      </c>
      <c r="H66" s="348"/>
      <c r="J66" s="315">
        <v>5535</v>
      </c>
      <c r="K66" s="281">
        <v>6170</v>
      </c>
    </row>
    <row r="67" ht="30">
      <c r="A67" s="310">
        <f t="shared" ref="A67:A74" si="86">A66+1</f>
        <v>50</v>
      </c>
      <c r="B67" s="317"/>
      <c r="C67" s="349" t="s">
        <v>196</v>
      </c>
      <c r="D67" s="312" t="s">
        <v>197</v>
      </c>
      <c r="E67" s="312" t="s">
        <v>93</v>
      </c>
      <c r="F67" s="313" t="s">
        <v>57</v>
      </c>
      <c r="G67" s="313">
        <f t="shared" si="77"/>
        <v>10500</v>
      </c>
      <c r="H67" s="348"/>
      <c r="J67" s="315">
        <v>5535</v>
      </c>
      <c r="K67" s="281">
        <v>5850</v>
      </c>
    </row>
    <row r="68" ht="30">
      <c r="A68" s="310">
        <f t="shared" si="86"/>
        <v>51</v>
      </c>
      <c r="B68" s="317"/>
      <c r="C68" s="349" t="s">
        <v>198</v>
      </c>
      <c r="D68" s="312" t="s">
        <v>199</v>
      </c>
      <c r="E68" s="312" t="s">
        <v>93</v>
      </c>
      <c r="F68" s="313" t="s">
        <v>57</v>
      </c>
      <c r="G68" s="313">
        <f t="shared" si="77"/>
        <v>10500</v>
      </c>
      <c r="H68" s="348"/>
      <c r="J68" s="315">
        <v>6965</v>
      </c>
      <c r="K68" s="281">
        <v>5850</v>
      </c>
    </row>
    <row r="69" ht="30">
      <c r="A69" s="310">
        <f t="shared" si="86"/>
        <v>52</v>
      </c>
      <c r="B69" s="317"/>
      <c r="C69" s="349" t="s">
        <v>200</v>
      </c>
      <c r="D69" s="312" t="s">
        <v>201</v>
      </c>
      <c r="E69" s="312" t="s">
        <v>93</v>
      </c>
      <c r="F69" s="313" t="s">
        <v>57</v>
      </c>
      <c r="G69" s="313">
        <f t="shared" si="77"/>
        <v>13200</v>
      </c>
      <c r="H69" s="348"/>
      <c r="J69" s="315">
        <v>6685</v>
      </c>
      <c r="K69" s="281">
        <v>7330</v>
      </c>
    </row>
    <row r="70" ht="30">
      <c r="A70" s="310">
        <f t="shared" si="86"/>
        <v>53</v>
      </c>
      <c r="B70" s="317"/>
      <c r="C70" s="349" t="s">
        <v>202</v>
      </c>
      <c r="D70" s="312" t="s">
        <v>203</v>
      </c>
      <c r="E70" s="312" t="s">
        <v>93</v>
      </c>
      <c r="F70" s="313" t="s">
        <v>57</v>
      </c>
      <c r="G70" s="313">
        <f t="shared" si="77"/>
        <v>12700</v>
      </c>
      <c r="H70" s="348"/>
      <c r="J70" s="315">
        <v>6685</v>
      </c>
      <c r="K70" s="281">
        <v>7030</v>
      </c>
    </row>
    <row r="71" ht="30">
      <c r="A71" s="310">
        <f t="shared" si="86"/>
        <v>54</v>
      </c>
      <c r="B71" s="317"/>
      <c r="C71" s="349" t="s">
        <v>204</v>
      </c>
      <c r="D71" s="312" t="s">
        <v>205</v>
      </c>
      <c r="E71" s="312" t="s">
        <v>93</v>
      </c>
      <c r="F71" s="313" t="s">
        <v>57</v>
      </c>
      <c r="G71" s="313">
        <f t="shared" si="77"/>
        <v>12700</v>
      </c>
      <c r="H71" s="348"/>
      <c r="J71" s="315">
        <v>5840</v>
      </c>
      <c r="K71" s="281">
        <v>7030</v>
      </c>
    </row>
    <row r="72" ht="30">
      <c r="A72" s="310">
        <f t="shared" si="86"/>
        <v>55</v>
      </c>
      <c r="B72" s="317"/>
      <c r="C72" s="349" t="s">
        <v>206</v>
      </c>
      <c r="D72" s="312" t="s">
        <v>207</v>
      </c>
      <c r="E72" s="312" t="s">
        <v>93</v>
      </c>
      <c r="F72" s="313" t="s">
        <v>57</v>
      </c>
      <c r="G72" s="313">
        <f t="shared" si="77"/>
        <v>11100</v>
      </c>
      <c r="H72" s="348"/>
      <c r="J72" s="315">
        <v>5535</v>
      </c>
      <c r="K72" s="281">
        <v>6170</v>
      </c>
    </row>
    <row r="73" ht="30">
      <c r="A73" s="310">
        <f t="shared" si="86"/>
        <v>56</v>
      </c>
      <c r="B73" s="317"/>
      <c r="C73" s="349" t="s">
        <v>208</v>
      </c>
      <c r="D73" s="312" t="s">
        <v>209</v>
      </c>
      <c r="E73" s="312" t="s">
        <v>93</v>
      </c>
      <c r="F73" s="313" t="s">
        <v>57</v>
      </c>
      <c r="G73" s="313">
        <f t="shared" si="77"/>
        <v>10500</v>
      </c>
      <c r="H73" s="348"/>
      <c r="J73" s="315">
        <v>5535</v>
      </c>
      <c r="K73" s="281">
        <v>5850</v>
      </c>
    </row>
    <row r="74" ht="30">
      <c r="A74" s="356">
        <f t="shared" si="86"/>
        <v>57</v>
      </c>
      <c r="B74" s="357"/>
      <c r="C74" s="358" t="s">
        <v>210</v>
      </c>
      <c r="D74" s="328" t="s">
        <v>211</v>
      </c>
      <c r="E74" s="328" t="s">
        <v>93</v>
      </c>
      <c r="F74" s="329" t="s">
        <v>57</v>
      </c>
      <c r="G74" s="313">
        <f t="shared" si="77"/>
        <v>10500</v>
      </c>
      <c r="H74" s="359"/>
      <c r="K74" s="281">
        <v>5850</v>
      </c>
    </row>
    <row r="75">
      <c r="A75" s="360"/>
      <c r="B75" s="361"/>
      <c r="C75" s="362"/>
      <c r="D75" s="363" t="s">
        <v>212</v>
      </c>
      <c r="E75" s="361"/>
      <c r="F75" s="364" t="s">
        <v>214</v>
      </c>
      <c r="G75" s="365"/>
      <c r="H75" s="366" t="s">
        <v>213</v>
      </c>
    </row>
    <row r="76" ht="30">
      <c r="A76" s="310">
        <f>A74+1</f>
        <v>58</v>
      </c>
      <c r="B76" s="367"/>
      <c r="C76" s="312" t="s">
        <v>215</v>
      </c>
      <c r="D76" s="312" t="s">
        <v>216</v>
      </c>
      <c r="E76" s="312" t="s">
        <v>93</v>
      </c>
      <c r="F76" s="313">
        <f t="shared" ref="F76:F95" si="87">ROUND((K76*100.29)+(K76*102.82)*80%,-2)</f>
        <v>17700</v>
      </c>
      <c r="G76" s="368">
        <f t="shared" ref="G76:G77" si="88">F76*$G$75</f>
        <v>0</v>
      </c>
      <c r="H76" s="314"/>
      <c r="K76" s="369">
        <v>97.099999999999994</v>
      </c>
    </row>
    <row r="77" ht="30">
      <c r="A77" s="310">
        <f t="shared" ref="A77:A78" si="89">A76+1</f>
        <v>59</v>
      </c>
      <c r="B77" s="367"/>
      <c r="C77" s="312" t="s">
        <v>217</v>
      </c>
      <c r="D77" s="312" t="s">
        <v>218</v>
      </c>
      <c r="E77" s="312" t="s">
        <v>93</v>
      </c>
      <c r="F77" s="313">
        <f t="shared" si="87"/>
        <v>16000</v>
      </c>
      <c r="G77" s="368">
        <f t="shared" si="88"/>
        <v>0</v>
      </c>
      <c r="H77" s="314"/>
      <c r="K77" s="369">
        <v>87.599999999999994</v>
      </c>
    </row>
    <row r="78">
      <c r="A78" s="326">
        <f t="shared" si="89"/>
        <v>60</v>
      </c>
      <c r="B78" s="370"/>
      <c r="C78" s="371" t="s">
        <v>219</v>
      </c>
      <c r="D78" s="371" t="s">
        <v>220</v>
      </c>
      <c r="E78" s="371" t="s">
        <v>93</v>
      </c>
      <c r="F78" s="313">
        <f t="shared" si="87"/>
        <v>5800</v>
      </c>
      <c r="G78" s="372">
        <f>F78*G75</f>
        <v>0</v>
      </c>
      <c r="H78" s="330"/>
      <c r="K78" s="369">
        <v>31.899999999999999</v>
      </c>
    </row>
    <row r="79">
      <c r="A79" s="373"/>
      <c r="B79" s="374"/>
      <c r="C79" s="375"/>
      <c r="D79" s="319" t="s">
        <v>221</v>
      </c>
      <c r="E79" s="376"/>
      <c r="F79" s="313">
        <f t="shared" si="87"/>
        <v>0</v>
      </c>
      <c r="G79" s="365"/>
      <c r="H79" s="309" t="s">
        <v>222</v>
      </c>
    </row>
    <row r="80">
      <c r="A80" s="310">
        <f>A78+1</f>
        <v>61</v>
      </c>
      <c r="B80" s="317"/>
      <c r="C80" s="312" t="s">
        <v>223</v>
      </c>
      <c r="D80" s="312" t="s">
        <v>224</v>
      </c>
      <c r="E80" s="312" t="s">
        <v>93</v>
      </c>
      <c r="F80" s="313">
        <f t="shared" si="87"/>
        <v>4900</v>
      </c>
      <c r="G80" s="368">
        <f t="shared" ref="G80:G95" si="90">F80*$G$79</f>
        <v>0</v>
      </c>
      <c r="H80" s="314"/>
      <c r="K80" s="369">
        <v>27</v>
      </c>
    </row>
    <row r="81">
      <c r="A81" s="310">
        <f t="shared" ref="A81:A82" si="91">A80+1</f>
        <v>62</v>
      </c>
      <c r="B81" s="317"/>
      <c r="C81" s="312" t="s">
        <v>225</v>
      </c>
      <c r="D81" s="312" t="s">
        <v>226</v>
      </c>
      <c r="E81" s="312" t="s">
        <v>93</v>
      </c>
      <c r="F81" s="313">
        <f t="shared" si="87"/>
        <v>5200</v>
      </c>
      <c r="G81" s="368">
        <f t="shared" si="90"/>
        <v>0</v>
      </c>
      <c r="H81" s="314"/>
      <c r="K81" s="369">
        <v>28.5</v>
      </c>
    </row>
    <row r="82">
      <c r="A82" s="310">
        <f t="shared" si="91"/>
        <v>63</v>
      </c>
      <c r="B82" s="317"/>
      <c r="C82" s="312" t="s">
        <v>227</v>
      </c>
      <c r="D82" s="312" t="s">
        <v>228</v>
      </c>
      <c r="E82" s="312" t="s">
        <v>93</v>
      </c>
      <c r="F82" s="313">
        <f t="shared" si="87"/>
        <v>5100</v>
      </c>
      <c r="G82" s="368">
        <f t="shared" si="90"/>
        <v>0</v>
      </c>
      <c r="H82" s="314"/>
      <c r="K82" s="369">
        <v>27.699999999999999</v>
      </c>
    </row>
    <row r="83">
      <c r="A83" s="310"/>
      <c r="B83" s="317"/>
      <c r="C83" s="312"/>
      <c r="D83" s="319" t="s">
        <v>229</v>
      </c>
      <c r="E83" s="312"/>
      <c r="F83" s="313">
        <f t="shared" si="87"/>
        <v>0</v>
      </c>
      <c r="G83" s="368"/>
      <c r="H83" s="314"/>
      <c r="K83" s="369"/>
    </row>
    <row r="84">
      <c r="A84" s="310">
        <f>A82+1</f>
        <v>64</v>
      </c>
      <c r="B84" s="317"/>
      <c r="C84" s="312" t="s">
        <v>230</v>
      </c>
      <c r="D84" s="312" t="s">
        <v>231</v>
      </c>
      <c r="E84" s="312" t="s">
        <v>93</v>
      </c>
      <c r="F84" s="313">
        <f t="shared" si="87"/>
        <v>4100</v>
      </c>
      <c r="G84" s="368">
        <f t="shared" si="90"/>
        <v>0</v>
      </c>
      <c r="H84" s="314"/>
      <c r="K84" s="369">
        <v>22.699999999999999</v>
      </c>
    </row>
    <row r="85">
      <c r="A85" s="310">
        <f t="shared" ref="A85:A86" si="92">A84+1</f>
        <v>65</v>
      </c>
      <c r="B85" s="317"/>
      <c r="C85" s="312" t="s">
        <v>232</v>
      </c>
      <c r="D85" s="312" t="s">
        <v>226</v>
      </c>
      <c r="E85" s="312" t="s">
        <v>93</v>
      </c>
      <c r="F85" s="313">
        <f t="shared" si="87"/>
        <v>4100</v>
      </c>
      <c r="G85" s="368">
        <f t="shared" si="90"/>
        <v>0</v>
      </c>
      <c r="H85" s="314"/>
      <c r="K85" s="369">
        <v>22.699999999999999</v>
      </c>
    </row>
    <row r="86">
      <c r="A86" s="310">
        <f t="shared" si="92"/>
        <v>66</v>
      </c>
      <c r="B86" s="317"/>
      <c r="C86" s="312" t="s">
        <v>233</v>
      </c>
      <c r="D86" s="312" t="s">
        <v>228</v>
      </c>
      <c r="E86" s="312" t="s">
        <v>93</v>
      </c>
      <c r="F86" s="313">
        <f t="shared" si="87"/>
        <v>3800</v>
      </c>
      <c r="G86" s="368">
        <f t="shared" si="90"/>
        <v>0</v>
      </c>
      <c r="H86" s="314"/>
      <c r="K86" s="369">
        <v>20.899999999999999</v>
      </c>
    </row>
    <row r="87">
      <c r="A87" s="377"/>
      <c r="B87" s="325"/>
      <c r="C87" s="312"/>
      <c r="D87" s="323" t="s">
        <v>103</v>
      </c>
      <c r="E87" s="312"/>
      <c r="F87" s="313">
        <f t="shared" si="87"/>
        <v>0</v>
      </c>
      <c r="G87" s="368"/>
      <c r="H87" s="314"/>
      <c r="K87" s="369"/>
    </row>
    <row r="88">
      <c r="A88" s="310">
        <f>A86+1</f>
        <v>67</v>
      </c>
      <c r="B88" s="325"/>
      <c r="C88" s="312" t="s">
        <v>234</v>
      </c>
      <c r="D88" s="312" t="s">
        <v>235</v>
      </c>
      <c r="E88" s="312" t="s">
        <v>93</v>
      </c>
      <c r="F88" s="313">
        <f t="shared" si="87"/>
        <v>2200</v>
      </c>
      <c r="G88" s="368">
        <f t="shared" si="90"/>
        <v>0</v>
      </c>
      <c r="H88" s="314"/>
      <c r="K88" s="369">
        <v>12.300000000000001</v>
      </c>
    </row>
    <row r="89">
      <c r="A89" s="310">
        <f t="shared" ref="A89:A95" si="93">A88+1</f>
        <v>68</v>
      </c>
      <c r="B89" s="325"/>
      <c r="C89" s="312" t="s">
        <v>236</v>
      </c>
      <c r="D89" s="312" t="s">
        <v>237</v>
      </c>
      <c r="E89" s="312" t="s">
        <v>93</v>
      </c>
      <c r="F89" s="313">
        <f t="shared" si="87"/>
        <v>2200</v>
      </c>
      <c r="G89" s="368">
        <f t="shared" si="90"/>
        <v>0</v>
      </c>
      <c r="H89" s="314"/>
      <c r="K89" s="369">
        <v>12.300000000000001</v>
      </c>
    </row>
    <row r="90">
      <c r="A90" s="310">
        <f t="shared" si="93"/>
        <v>69</v>
      </c>
      <c r="B90" s="325"/>
      <c r="C90" s="312" t="s">
        <v>238</v>
      </c>
      <c r="D90" s="312" t="s">
        <v>239</v>
      </c>
      <c r="E90" s="312" t="s">
        <v>93</v>
      </c>
      <c r="F90" s="313">
        <f t="shared" si="87"/>
        <v>2200</v>
      </c>
      <c r="G90" s="368">
        <f t="shared" si="90"/>
        <v>0</v>
      </c>
      <c r="H90" s="314"/>
      <c r="K90" s="369">
        <v>12.300000000000001</v>
      </c>
    </row>
    <row r="91">
      <c r="A91" s="310">
        <f t="shared" si="93"/>
        <v>70</v>
      </c>
      <c r="B91" s="325"/>
      <c r="C91" s="312" t="s">
        <v>240</v>
      </c>
      <c r="D91" s="312" t="s">
        <v>241</v>
      </c>
      <c r="E91" s="312" t="s">
        <v>93</v>
      </c>
      <c r="F91" s="313">
        <f t="shared" si="87"/>
        <v>2200</v>
      </c>
      <c r="G91" s="368">
        <f t="shared" si="90"/>
        <v>0</v>
      </c>
      <c r="H91" s="314"/>
      <c r="K91" s="369">
        <v>12.300000000000001</v>
      </c>
    </row>
    <row r="92" ht="30">
      <c r="A92" s="310">
        <f t="shared" si="93"/>
        <v>71</v>
      </c>
      <c r="B92" s="325"/>
      <c r="C92" s="312" t="s">
        <v>242</v>
      </c>
      <c r="D92" s="312" t="s">
        <v>243</v>
      </c>
      <c r="E92" s="312" t="s">
        <v>112</v>
      </c>
      <c r="F92" s="313">
        <f t="shared" si="87"/>
        <v>800</v>
      </c>
      <c r="G92" s="368">
        <f t="shared" si="90"/>
        <v>0</v>
      </c>
      <c r="H92" s="314"/>
      <c r="K92" s="369">
        <v>4.5999999999999996</v>
      </c>
    </row>
    <row r="93" ht="30">
      <c r="A93" s="310">
        <f t="shared" si="93"/>
        <v>72</v>
      </c>
      <c r="B93" s="325"/>
      <c r="C93" s="312" t="s">
        <v>244</v>
      </c>
      <c r="D93" s="312" t="s">
        <v>245</v>
      </c>
      <c r="E93" s="312" t="s">
        <v>112</v>
      </c>
      <c r="F93" s="313">
        <f t="shared" si="87"/>
        <v>1000</v>
      </c>
      <c r="G93" s="368">
        <f t="shared" si="90"/>
        <v>0</v>
      </c>
      <c r="H93" s="314"/>
      <c r="K93" s="369">
        <v>5.5</v>
      </c>
    </row>
    <row r="94" ht="30">
      <c r="A94" s="310">
        <f t="shared" si="93"/>
        <v>73</v>
      </c>
      <c r="B94" s="325"/>
      <c r="C94" s="312" t="s">
        <v>246</v>
      </c>
      <c r="D94" s="312" t="s">
        <v>247</v>
      </c>
      <c r="E94" s="312" t="s">
        <v>112</v>
      </c>
      <c r="F94" s="313">
        <f t="shared" si="87"/>
        <v>1000</v>
      </c>
      <c r="G94" s="368">
        <f t="shared" si="90"/>
        <v>0</v>
      </c>
      <c r="H94" s="314"/>
      <c r="K94" s="369">
        <v>5.5</v>
      </c>
    </row>
    <row r="95" ht="30">
      <c r="A95" s="326">
        <f t="shared" si="93"/>
        <v>74</v>
      </c>
      <c r="B95" s="327"/>
      <c r="C95" s="328" t="s">
        <v>248</v>
      </c>
      <c r="D95" s="352" t="s">
        <v>249</v>
      </c>
      <c r="E95" s="352" t="s">
        <v>112</v>
      </c>
      <c r="F95" s="313">
        <f t="shared" si="87"/>
        <v>1000</v>
      </c>
      <c r="G95" s="372">
        <f t="shared" si="90"/>
        <v>0</v>
      </c>
      <c r="H95" s="330"/>
      <c r="K95" s="369">
        <v>5.5</v>
      </c>
    </row>
    <row r="96">
      <c r="A96" s="378"/>
      <c r="B96" s="379"/>
      <c r="C96" s="380"/>
      <c r="D96" s="381" t="s">
        <v>645</v>
      </c>
      <c r="E96" s="312"/>
      <c r="F96" s="346"/>
      <c r="G96" s="382"/>
      <c r="H96" s="383" t="s">
        <v>646</v>
      </c>
      <c r="K96" s="369"/>
    </row>
    <row r="97">
      <c r="A97" s="378"/>
      <c r="B97" s="379"/>
      <c r="C97" s="380"/>
      <c r="D97" s="312" t="s">
        <v>647</v>
      </c>
      <c r="E97" s="312" t="s">
        <v>93</v>
      </c>
      <c r="F97" s="307">
        <v>5750</v>
      </c>
      <c r="G97" s="382"/>
      <c r="H97" s="384"/>
      <c r="K97" s="369"/>
    </row>
    <row r="98">
      <c r="A98" s="378"/>
      <c r="B98" s="379"/>
      <c r="C98" s="380"/>
      <c r="D98" s="312" t="s">
        <v>648</v>
      </c>
      <c r="E98" s="312" t="s">
        <v>93</v>
      </c>
      <c r="F98" s="307">
        <v>5750</v>
      </c>
      <c r="G98" s="382"/>
      <c r="H98" s="384"/>
      <c r="K98" s="369"/>
    </row>
    <row r="99">
      <c r="A99" s="378"/>
      <c r="B99" s="379"/>
      <c r="C99" s="380"/>
      <c r="D99" s="312" t="s">
        <v>649</v>
      </c>
      <c r="E99" s="312" t="s">
        <v>93</v>
      </c>
      <c r="F99" s="307">
        <v>5750</v>
      </c>
      <c r="G99" s="382"/>
      <c r="H99" s="384"/>
      <c r="K99" s="369"/>
    </row>
    <row r="100">
      <c r="A100" s="378"/>
      <c r="B100" s="379"/>
      <c r="C100" s="380"/>
      <c r="D100" s="381" t="s">
        <v>650</v>
      </c>
      <c r="E100" s="312"/>
      <c r="F100" s="307"/>
      <c r="G100" s="382"/>
      <c r="H100" s="384"/>
      <c r="K100" s="369"/>
    </row>
    <row r="101">
      <c r="A101" s="378"/>
      <c r="B101" s="379"/>
      <c r="C101" s="385"/>
      <c r="D101" s="312" t="s">
        <v>651</v>
      </c>
      <c r="E101" s="312" t="s">
        <v>93</v>
      </c>
      <c r="F101" s="307">
        <v>5600</v>
      </c>
      <c r="G101" s="382"/>
      <c r="H101" s="384"/>
      <c r="K101" s="369"/>
    </row>
    <row r="102">
      <c r="A102" s="378"/>
      <c r="B102" s="379"/>
      <c r="C102" s="385"/>
      <c r="D102" s="312" t="s">
        <v>652</v>
      </c>
      <c r="E102" s="312" t="s">
        <v>93</v>
      </c>
      <c r="F102" s="307">
        <v>5600</v>
      </c>
      <c r="G102" s="382"/>
      <c r="H102" s="384"/>
      <c r="K102" s="369"/>
    </row>
    <row r="103">
      <c r="A103" s="378"/>
      <c r="B103" s="379"/>
      <c r="C103" s="385"/>
      <c r="D103" s="312" t="s">
        <v>653</v>
      </c>
      <c r="E103" s="312" t="s">
        <v>93</v>
      </c>
      <c r="F103" s="307">
        <v>5600</v>
      </c>
      <c r="G103" s="382"/>
      <c r="H103" s="384"/>
      <c r="K103" s="369"/>
    </row>
    <row r="104">
      <c r="A104" s="386"/>
      <c r="B104" s="387"/>
      <c r="C104" s="388"/>
      <c r="D104" s="312" t="s">
        <v>654</v>
      </c>
      <c r="E104" s="312" t="s">
        <v>93</v>
      </c>
      <c r="F104" s="389">
        <v>5600</v>
      </c>
      <c r="G104" s="390"/>
      <c r="H104" s="391"/>
      <c r="K104" s="369"/>
    </row>
    <row r="105">
      <c r="A105" s="373"/>
      <c r="B105" s="376"/>
      <c r="C105" s="375"/>
      <c r="D105" s="305" t="s">
        <v>250</v>
      </c>
      <c r="E105" s="376"/>
      <c r="F105" s="364" t="s">
        <v>214</v>
      </c>
      <c r="G105" s="392"/>
      <c r="H105" s="309" t="s">
        <v>222</v>
      </c>
    </row>
    <row r="106">
      <c r="A106" s="310">
        <f>A95+1</f>
        <v>75</v>
      </c>
      <c r="B106" s="325"/>
      <c r="C106" s="393" t="s">
        <v>251</v>
      </c>
      <c r="D106" s="393" t="s">
        <v>252</v>
      </c>
      <c r="E106" s="393" t="s">
        <v>93</v>
      </c>
      <c r="F106" s="313">
        <f t="shared" ref="F106:F110" si="94">ROUND((K106*100.29)+(K106*102.82)*80%,-2)</f>
        <v>6000</v>
      </c>
      <c r="G106" s="368">
        <f t="shared" ref="G106:G120" si="95">F106*$G$105</f>
        <v>0</v>
      </c>
      <c r="H106" s="314"/>
      <c r="K106" s="369">
        <v>32.799999999999997</v>
      </c>
    </row>
    <row r="107">
      <c r="A107" s="310">
        <f t="shared" ref="A107:A110" si="96">A106+1</f>
        <v>76</v>
      </c>
      <c r="B107" s="325"/>
      <c r="C107" s="393" t="s">
        <v>253</v>
      </c>
      <c r="D107" s="393" t="s">
        <v>254</v>
      </c>
      <c r="E107" s="393" t="s">
        <v>93</v>
      </c>
      <c r="F107" s="313">
        <f t="shared" si="94"/>
        <v>5500</v>
      </c>
      <c r="G107" s="368">
        <f t="shared" si="95"/>
        <v>0</v>
      </c>
      <c r="H107" s="314"/>
      <c r="K107" s="369">
        <v>30.399999999999999</v>
      </c>
    </row>
    <row r="108" ht="30">
      <c r="A108" s="310">
        <f t="shared" si="96"/>
        <v>77</v>
      </c>
      <c r="B108" s="325"/>
      <c r="C108" s="393" t="s">
        <v>255</v>
      </c>
      <c r="D108" s="393" t="s">
        <v>256</v>
      </c>
      <c r="E108" s="393" t="s">
        <v>93</v>
      </c>
      <c r="F108" s="313">
        <f t="shared" si="94"/>
        <v>4800</v>
      </c>
      <c r="G108" s="368">
        <f t="shared" si="95"/>
        <v>0</v>
      </c>
      <c r="H108" s="314"/>
      <c r="K108" s="369">
        <v>26.100000000000001</v>
      </c>
    </row>
    <row r="109">
      <c r="A109" s="310">
        <f t="shared" si="96"/>
        <v>78</v>
      </c>
      <c r="B109" s="325"/>
      <c r="C109" s="393" t="s">
        <v>257</v>
      </c>
      <c r="D109" s="393" t="s">
        <v>258</v>
      </c>
      <c r="E109" s="393" t="s">
        <v>93</v>
      </c>
      <c r="F109" s="313">
        <f t="shared" si="94"/>
        <v>6500</v>
      </c>
      <c r="G109" s="368">
        <f t="shared" si="95"/>
        <v>0</v>
      </c>
      <c r="H109" s="314"/>
      <c r="K109" s="369">
        <v>35.799999999999997</v>
      </c>
    </row>
    <row r="110">
      <c r="A110" s="310">
        <f t="shared" si="96"/>
        <v>79</v>
      </c>
      <c r="B110" s="325"/>
      <c r="C110" s="393" t="s">
        <v>259</v>
      </c>
      <c r="D110" s="393" t="s">
        <v>260</v>
      </c>
      <c r="E110" s="393" t="s">
        <v>93</v>
      </c>
      <c r="F110" s="313">
        <f t="shared" si="94"/>
        <v>4800</v>
      </c>
      <c r="G110" s="368">
        <f t="shared" si="95"/>
        <v>0</v>
      </c>
      <c r="H110" s="314"/>
      <c r="K110" s="369">
        <v>26.399999999999999</v>
      </c>
    </row>
    <row r="111">
      <c r="A111" s="377"/>
      <c r="B111" s="325"/>
      <c r="C111" s="368"/>
      <c r="D111" s="323" t="s">
        <v>103</v>
      </c>
      <c r="E111" s="325"/>
      <c r="F111" s="364" t="s">
        <v>214</v>
      </c>
      <c r="G111" s="368"/>
      <c r="H111" s="314"/>
      <c r="K111" s="369"/>
    </row>
    <row r="112" ht="30">
      <c r="A112" s="310">
        <f>A110+1</f>
        <v>80</v>
      </c>
      <c r="B112" s="325"/>
      <c r="C112" s="393" t="s">
        <v>261</v>
      </c>
      <c r="D112" s="393" t="s">
        <v>655</v>
      </c>
      <c r="E112" s="393" t="s">
        <v>93</v>
      </c>
      <c r="F112" s="313">
        <f t="shared" ref="F112:F175" si="97">ROUND((K112*100.29)+(K112*102.88)*80%,-2)</f>
        <v>3500</v>
      </c>
      <c r="G112" s="368">
        <f t="shared" si="95"/>
        <v>0</v>
      </c>
      <c r="H112" s="314"/>
      <c r="K112" s="369">
        <v>19.100000000000001</v>
      </c>
    </row>
    <row r="113" ht="30">
      <c r="A113" s="310">
        <f t="shared" ref="A113:A121" si="98">A112+1</f>
        <v>81</v>
      </c>
      <c r="B113" s="325"/>
      <c r="C113" s="393" t="s">
        <v>263</v>
      </c>
      <c r="D113" s="393" t="s">
        <v>264</v>
      </c>
      <c r="E113" s="393" t="s">
        <v>93</v>
      </c>
      <c r="F113" s="313">
        <f t="shared" si="97"/>
        <v>3200</v>
      </c>
      <c r="G113" s="368">
        <f t="shared" si="95"/>
        <v>0</v>
      </c>
      <c r="H113" s="314"/>
      <c r="K113" s="369">
        <v>17.600000000000001</v>
      </c>
    </row>
    <row r="114" ht="30">
      <c r="A114" s="310">
        <f t="shared" si="98"/>
        <v>82</v>
      </c>
      <c r="B114" s="325"/>
      <c r="C114" s="393" t="s">
        <v>265</v>
      </c>
      <c r="D114" s="393" t="s">
        <v>266</v>
      </c>
      <c r="E114" s="393" t="s">
        <v>93</v>
      </c>
      <c r="F114" s="313">
        <f t="shared" si="97"/>
        <v>3400</v>
      </c>
      <c r="G114" s="368">
        <f t="shared" si="95"/>
        <v>0</v>
      </c>
      <c r="H114" s="314"/>
      <c r="K114" s="369">
        <v>18.5</v>
      </c>
    </row>
    <row r="115" ht="30">
      <c r="A115" s="310">
        <f t="shared" si="98"/>
        <v>83</v>
      </c>
      <c r="B115" s="325"/>
      <c r="C115" s="393" t="s">
        <v>267</v>
      </c>
      <c r="D115" s="393" t="s">
        <v>268</v>
      </c>
      <c r="E115" s="393" t="s">
        <v>93</v>
      </c>
      <c r="F115" s="313">
        <f t="shared" si="97"/>
        <v>2800</v>
      </c>
      <c r="G115" s="368">
        <f t="shared" si="95"/>
        <v>0</v>
      </c>
      <c r="H115" s="314"/>
      <c r="K115" s="369">
        <v>15.6</v>
      </c>
    </row>
    <row r="116">
      <c r="A116" s="310">
        <f t="shared" si="98"/>
        <v>84</v>
      </c>
      <c r="B116" s="325"/>
      <c r="C116" s="393" t="s">
        <v>269</v>
      </c>
      <c r="D116" s="393" t="s">
        <v>270</v>
      </c>
      <c r="E116" s="393" t="s">
        <v>93</v>
      </c>
      <c r="F116" s="313">
        <f t="shared" si="97"/>
        <v>3300</v>
      </c>
      <c r="G116" s="368">
        <f t="shared" si="95"/>
        <v>0</v>
      </c>
      <c r="H116" s="314"/>
      <c r="K116" s="369">
        <v>18.100000000000001</v>
      </c>
    </row>
    <row r="117" ht="30">
      <c r="A117" s="310">
        <f t="shared" si="98"/>
        <v>85</v>
      </c>
      <c r="B117" s="325"/>
      <c r="C117" s="393" t="s">
        <v>271</v>
      </c>
      <c r="D117" s="393" t="s">
        <v>272</v>
      </c>
      <c r="E117" s="393" t="s">
        <v>112</v>
      </c>
      <c r="F117" s="313">
        <f t="shared" si="97"/>
        <v>2600</v>
      </c>
      <c r="G117" s="368">
        <f t="shared" si="95"/>
        <v>0</v>
      </c>
      <c r="H117" s="314"/>
      <c r="K117" s="369">
        <v>14.300000000000001</v>
      </c>
    </row>
    <row r="118" ht="30">
      <c r="A118" s="310">
        <f t="shared" si="98"/>
        <v>86</v>
      </c>
      <c r="B118" s="325"/>
      <c r="C118" s="393" t="s">
        <v>273</v>
      </c>
      <c r="D118" s="393" t="s">
        <v>274</v>
      </c>
      <c r="E118" s="393" t="s">
        <v>112</v>
      </c>
      <c r="F118" s="313">
        <f t="shared" si="97"/>
        <v>2000</v>
      </c>
      <c r="G118" s="368">
        <f t="shared" si="95"/>
        <v>0</v>
      </c>
      <c r="H118" s="314"/>
      <c r="K118" s="369">
        <v>11.1</v>
      </c>
    </row>
    <row r="119" ht="30">
      <c r="A119" s="310">
        <f t="shared" si="98"/>
        <v>87</v>
      </c>
      <c r="B119" s="325"/>
      <c r="C119" s="393" t="s">
        <v>275</v>
      </c>
      <c r="D119" s="393" t="s">
        <v>276</v>
      </c>
      <c r="E119" s="312" t="s">
        <v>112</v>
      </c>
      <c r="F119" s="313">
        <f t="shared" si="97"/>
        <v>2000</v>
      </c>
      <c r="G119" s="368">
        <f t="shared" si="95"/>
        <v>0</v>
      </c>
      <c r="H119" s="314"/>
      <c r="K119" s="369">
        <v>11.1</v>
      </c>
    </row>
    <row r="120" ht="30">
      <c r="A120" s="310">
        <f t="shared" si="98"/>
        <v>88</v>
      </c>
      <c r="B120" s="325"/>
      <c r="C120" s="393" t="s">
        <v>277</v>
      </c>
      <c r="D120" s="393" t="s">
        <v>278</v>
      </c>
      <c r="E120" s="312" t="s">
        <v>112</v>
      </c>
      <c r="F120" s="313">
        <f t="shared" si="97"/>
        <v>2000</v>
      </c>
      <c r="G120" s="368">
        <f t="shared" si="95"/>
        <v>0</v>
      </c>
      <c r="H120" s="314"/>
      <c r="K120" s="369">
        <v>11.1</v>
      </c>
    </row>
    <row r="121" ht="30">
      <c r="A121" s="326">
        <f t="shared" si="98"/>
        <v>89</v>
      </c>
      <c r="B121" s="327"/>
      <c r="C121" s="371" t="s">
        <v>279</v>
      </c>
      <c r="D121" s="371" t="s">
        <v>280</v>
      </c>
      <c r="E121" s="328" t="s">
        <v>112</v>
      </c>
      <c r="F121" s="313">
        <f t="shared" si="97"/>
        <v>1800</v>
      </c>
      <c r="G121" s="372">
        <f>F121*G105</f>
        <v>0</v>
      </c>
      <c r="H121" s="330"/>
      <c r="K121" s="369">
        <v>10.1</v>
      </c>
    </row>
    <row r="122">
      <c r="A122" s="373"/>
      <c r="B122" s="376"/>
      <c r="C122" s="375"/>
      <c r="D122" s="305" t="s">
        <v>281</v>
      </c>
      <c r="E122" s="376"/>
      <c r="F122" s="364" t="s">
        <v>214</v>
      </c>
      <c r="G122" s="365"/>
      <c r="H122" s="309" t="s">
        <v>222</v>
      </c>
    </row>
    <row r="123">
      <c r="A123" s="310">
        <f>A121+1</f>
        <v>90</v>
      </c>
      <c r="B123" s="367"/>
      <c r="C123" s="312" t="s">
        <v>282</v>
      </c>
      <c r="D123" s="312" t="s">
        <v>283</v>
      </c>
      <c r="E123" s="312" t="s">
        <v>93</v>
      </c>
      <c r="F123" s="313">
        <f t="shared" si="97"/>
        <v>3900</v>
      </c>
      <c r="G123" s="368">
        <f t="shared" ref="G123:G130" si="99">F123*$G$122</f>
        <v>0</v>
      </c>
      <c r="H123" s="314"/>
      <c r="K123" s="369">
        <v>21.300000000000001</v>
      </c>
    </row>
    <row r="124">
      <c r="A124" s="310">
        <f>A123+1</f>
        <v>91</v>
      </c>
      <c r="B124" s="367"/>
      <c r="C124" s="312" t="s">
        <v>284</v>
      </c>
      <c r="D124" s="312" t="s">
        <v>285</v>
      </c>
      <c r="E124" s="312" t="s">
        <v>93</v>
      </c>
      <c r="F124" s="313">
        <f t="shared" si="97"/>
        <v>3900</v>
      </c>
      <c r="G124" s="368">
        <f t="shared" si="99"/>
        <v>0</v>
      </c>
      <c r="H124" s="314"/>
      <c r="K124" s="369">
        <v>21.300000000000001</v>
      </c>
    </row>
    <row r="125">
      <c r="A125" s="310"/>
      <c r="B125" s="325"/>
      <c r="C125" s="368"/>
      <c r="D125" s="323" t="s">
        <v>103</v>
      </c>
      <c r="E125" s="325"/>
      <c r="F125" s="313">
        <f t="shared" si="97"/>
        <v>0</v>
      </c>
      <c r="G125" s="368"/>
      <c r="H125" s="314"/>
      <c r="K125" s="369"/>
    </row>
    <row r="126" ht="30">
      <c r="A126" s="310">
        <f>A124+1</f>
        <v>92</v>
      </c>
      <c r="B126" s="367"/>
      <c r="C126" s="312" t="s">
        <v>286</v>
      </c>
      <c r="D126" s="312" t="s">
        <v>287</v>
      </c>
      <c r="E126" s="312" t="s">
        <v>93</v>
      </c>
      <c r="F126" s="313">
        <f t="shared" si="97"/>
        <v>2000</v>
      </c>
      <c r="G126" s="368">
        <f t="shared" si="99"/>
        <v>0</v>
      </c>
      <c r="H126" s="314"/>
      <c r="K126" s="369">
        <v>10.800000000000001</v>
      </c>
    </row>
    <row r="127" ht="30">
      <c r="A127" s="310">
        <f>A126+1</f>
        <v>93</v>
      </c>
      <c r="B127" s="367"/>
      <c r="C127" s="312" t="s">
        <v>288</v>
      </c>
      <c r="D127" s="312" t="s">
        <v>289</v>
      </c>
      <c r="E127" s="312" t="s">
        <v>93</v>
      </c>
      <c r="F127" s="313">
        <f t="shared" si="97"/>
        <v>2400</v>
      </c>
      <c r="G127" s="368">
        <f t="shared" si="99"/>
        <v>0</v>
      </c>
      <c r="H127" s="314"/>
      <c r="K127" s="369">
        <v>13.1</v>
      </c>
    </row>
    <row r="128" ht="30">
      <c r="A128" s="310">
        <f>A126+1</f>
        <v>93</v>
      </c>
      <c r="B128" s="367"/>
      <c r="C128" s="312" t="s">
        <v>290</v>
      </c>
      <c r="D128" s="312" t="s">
        <v>291</v>
      </c>
      <c r="E128" s="312" t="s">
        <v>93</v>
      </c>
      <c r="F128" s="313">
        <f t="shared" si="97"/>
        <v>2400</v>
      </c>
      <c r="G128" s="368">
        <f t="shared" si="99"/>
        <v>0</v>
      </c>
      <c r="H128" s="314"/>
      <c r="K128" s="369">
        <v>13.1</v>
      </c>
    </row>
    <row r="129" ht="30">
      <c r="A129" s="310">
        <f>A128+1</f>
        <v>94</v>
      </c>
      <c r="B129" s="367"/>
      <c r="C129" s="312" t="s">
        <v>292</v>
      </c>
      <c r="D129" s="312" t="s">
        <v>293</v>
      </c>
      <c r="E129" s="312" t="s">
        <v>112</v>
      </c>
      <c r="F129" s="313">
        <f t="shared" si="97"/>
        <v>1800</v>
      </c>
      <c r="G129" s="368">
        <f t="shared" si="99"/>
        <v>0</v>
      </c>
      <c r="H129" s="314"/>
      <c r="K129" s="369">
        <v>9.6999999999999993</v>
      </c>
    </row>
    <row r="130" ht="30">
      <c r="A130" s="310">
        <f>A128+1</f>
        <v>94</v>
      </c>
      <c r="B130" s="367"/>
      <c r="C130" s="312" t="s">
        <v>294</v>
      </c>
      <c r="D130" s="312" t="s">
        <v>295</v>
      </c>
      <c r="E130" s="312" t="s">
        <v>112</v>
      </c>
      <c r="F130" s="313">
        <f t="shared" si="97"/>
        <v>1800</v>
      </c>
      <c r="G130" s="368">
        <f t="shared" si="99"/>
        <v>0</v>
      </c>
      <c r="H130" s="314"/>
      <c r="K130" s="369">
        <v>9.6999999999999993</v>
      </c>
    </row>
    <row r="131" ht="30">
      <c r="A131" s="326">
        <f>A130+1</f>
        <v>95</v>
      </c>
      <c r="B131" s="370"/>
      <c r="C131" s="328" t="s">
        <v>296</v>
      </c>
      <c r="D131" s="328" t="s">
        <v>297</v>
      </c>
      <c r="E131" s="328" t="s">
        <v>112</v>
      </c>
      <c r="F131" s="313">
        <f t="shared" si="97"/>
        <v>2100</v>
      </c>
      <c r="G131" s="372">
        <f>F131*G122</f>
        <v>0</v>
      </c>
      <c r="H131" s="330"/>
      <c r="K131" s="369">
        <v>11.300000000000001</v>
      </c>
    </row>
    <row r="132">
      <c r="A132" s="373"/>
      <c r="B132" s="376"/>
      <c r="C132" s="375"/>
      <c r="D132" s="305" t="s">
        <v>298</v>
      </c>
      <c r="E132" s="376"/>
      <c r="F132" s="364" t="s">
        <v>214</v>
      </c>
      <c r="G132" s="365"/>
      <c r="H132" s="309" t="s">
        <v>222</v>
      </c>
    </row>
    <row r="133">
      <c r="A133" s="310">
        <f>A131+1</f>
        <v>96</v>
      </c>
      <c r="B133" s="367"/>
      <c r="C133" s="312" t="s">
        <v>299</v>
      </c>
      <c r="D133" s="312" t="s">
        <v>300</v>
      </c>
      <c r="E133" s="312" t="s">
        <v>93</v>
      </c>
      <c r="F133" s="313">
        <f t="shared" si="97"/>
        <v>4100</v>
      </c>
      <c r="G133" s="368">
        <f t="shared" ref="G133:G138" si="100">F133*$G$132</f>
        <v>0</v>
      </c>
      <c r="H133" s="314"/>
      <c r="K133" s="369">
        <v>22.699999999999999</v>
      </c>
    </row>
    <row r="134">
      <c r="A134" s="310">
        <f>A133+1</f>
        <v>97</v>
      </c>
      <c r="B134" s="367"/>
      <c r="C134" s="312" t="s">
        <v>301</v>
      </c>
      <c r="D134" s="312" t="s">
        <v>302</v>
      </c>
      <c r="E134" s="312" t="s">
        <v>93</v>
      </c>
      <c r="F134" s="313">
        <f t="shared" si="97"/>
        <v>3900</v>
      </c>
      <c r="G134" s="368">
        <f t="shared" si="100"/>
        <v>0</v>
      </c>
      <c r="H134" s="314"/>
      <c r="K134" s="369">
        <v>21.100000000000001</v>
      </c>
    </row>
    <row r="135">
      <c r="A135" s="377"/>
      <c r="B135" s="325"/>
      <c r="C135" s="368"/>
      <c r="D135" s="323" t="s">
        <v>103</v>
      </c>
      <c r="E135" s="325"/>
      <c r="F135" s="313">
        <f t="shared" si="97"/>
        <v>0</v>
      </c>
      <c r="G135" s="368"/>
      <c r="H135" s="314"/>
      <c r="K135" s="369"/>
    </row>
    <row r="136" ht="30">
      <c r="A136" s="310">
        <f>A134+1</f>
        <v>98</v>
      </c>
      <c r="B136" s="367"/>
      <c r="C136" s="312" t="s">
        <v>303</v>
      </c>
      <c r="D136" s="312" t="s">
        <v>304</v>
      </c>
      <c r="E136" s="312" t="s">
        <v>93</v>
      </c>
      <c r="F136" s="313">
        <f t="shared" si="97"/>
        <v>1600</v>
      </c>
      <c r="G136" s="368">
        <f t="shared" si="100"/>
        <v>0</v>
      </c>
      <c r="H136" s="314"/>
      <c r="K136" s="369">
        <v>9</v>
      </c>
    </row>
    <row r="137">
      <c r="A137" s="310">
        <f t="shared" ref="A137:A139" si="101">A136+1</f>
        <v>99</v>
      </c>
      <c r="B137" s="367"/>
      <c r="C137" s="312" t="s">
        <v>305</v>
      </c>
      <c r="D137" s="312" t="s">
        <v>306</v>
      </c>
      <c r="E137" s="312" t="s">
        <v>93</v>
      </c>
      <c r="F137" s="313">
        <f t="shared" si="97"/>
        <v>2000</v>
      </c>
      <c r="G137" s="368">
        <f t="shared" si="100"/>
        <v>0</v>
      </c>
      <c r="H137" s="314"/>
      <c r="K137" s="369">
        <v>10.800000000000001</v>
      </c>
    </row>
    <row r="138" ht="30">
      <c r="A138" s="310">
        <f t="shared" si="101"/>
        <v>100</v>
      </c>
      <c r="B138" s="367"/>
      <c r="C138" s="312" t="s">
        <v>307</v>
      </c>
      <c r="D138" s="312" t="s">
        <v>308</v>
      </c>
      <c r="E138" s="312" t="s">
        <v>112</v>
      </c>
      <c r="F138" s="313">
        <f t="shared" si="97"/>
        <v>1200</v>
      </c>
      <c r="G138" s="368">
        <f t="shared" si="100"/>
        <v>0</v>
      </c>
      <c r="H138" s="314"/>
      <c r="K138" s="369">
        <v>6.2999999999999998</v>
      </c>
    </row>
    <row r="139" ht="30">
      <c r="A139" s="326">
        <f t="shared" si="101"/>
        <v>101</v>
      </c>
      <c r="B139" s="370"/>
      <c r="C139" s="328" t="s">
        <v>309</v>
      </c>
      <c r="D139" s="328" t="s">
        <v>308</v>
      </c>
      <c r="E139" s="328" t="s">
        <v>112</v>
      </c>
      <c r="F139" s="313">
        <f t="shared" si="97"/>
        <v>1200</v>
      </c>
      <c r="G139" s="372">
        <f>F139*G132</f>
        <v>0</v>
      </c>
      <c r="H139" s="330"/>
      <c r="K139" s="369">
        <v>6.5999999999999996</v>
      </c>
    </row>
    <row r="140">
      <c r="A140" s="373"/>
      <c r="B140" s="376"/>
      <c r="C140" s="394"/>
      <c r="D140" s="395" t="s">
        <v>310</v>
      </c>
      <c r="E140" s="394"/>
      <c r="F140" s="364" t="s">
        <v>214</v>
      </c>
      <c r="G140" s="365"/>
      <c r="H140" s="309" t="s">
        <v>222</v>
      </c>
    </row>
    <row r="141">
      <c r="A141" s="310">
        <f>A139+1</f>
        <v>102</v>
      </c>
      <c r="B141" s="325"/>
      <c r="C141" s="312" t="s">
        <v>311</v>
      </c>
      <c r="D141" s="312" t="s">
        <v>312</v>
      </c>
      <c r="E141" s="312" t="s">
        <v>93</v>
      </c>
      <c r="F141" s="313">
        <f t="shared" si="97"/>
        <v>4900</v>
      </c>
      <c r="G141" s="368">
        <f t="shared" ref="G141:G149" si="102">F141*$G$140</f>
        <v>0</v>
      </c>
      <c r="H141" s="314"/>
      <c r="K141" s="369">
        <v>27.100000000000001</v>
      </c>
    </row>
    <row r="142">
      <c r="A142" s="310">
        <f t="shared" ref="A142:A143" si="103">A141+1</f>
        <v>103</v>
      </c>
      <c r="B142" s="325"/>
      <c r="C142" s="312" t="s">
        <v>313</v>
      </c>
      <c r="D142" s="312" t="s">
        <v>314</v>
      </c>
      <c r="E142" s="312" t="s">
        <v>93</v>
      </c>
      <c r="F142" s="313">
        <f t="shared" si="97"/>
        <v>4900</v>
      </c>
      <c r="G142" s="368">
        <f t="shared" si="102"/>
        <v>0</v>
      </c>
      <c r="H142" s="314"/>
      <c r="K142" s="369">
        <v>27.100000000000001</v>
      </c>
    </row>
    <row r="143">
      <c r="A143" s="310">
        <f t="shared" si="103"/>
        <v>104</v>
      </c>
      <c r="B143" s="325"/>
      <c r="C143" s="312" t="s">
        <v>315</v>
      </c>
      <c r="D143" s="312" t="s">
        <v>316</v>
      </c>
      <c r="E143" s="312" t="s">
        <v>93</v>
      </c>
      <c r="F143" s="313">
        <f t="shared" si="97"/>
        <v>4700</v>
      </c>
      <c r="G143" s="368">
        <f t="shared" si="102"/>
        <v>0</v>
      </c>
      <c r="H143" s="314"/>
      <c r="K143" s="369">
        <v>25.800000000000001</v>
      </c>
    </row>
    <row r="144">
      <c r="A144" s="377"/>
      <c r="B144" s="325"/>
      <c r="C144" s="368"/>
      <c r="D144" s="323" t="s">
        <v>103</v>
      </c>
      <c r="E144" s="325"/>
      <c r="F144" s="313">
        <f t="shared" si="97"/>
        <v>0</v>
      </c>
      <c r="G144" s="368"/>
      <c r="H144" s="314"/>
      <c r="K144" s="369"/>
    </row>
    <row r="145">
      <c r="A145" s="310">
        <f>A143+1</f>
        <v>105</v>
      </c>
      <c r="B145" s="325"/>
      <c r="C145" s="312" t="s">
        <v>317</v>
      </c>
      <c r="D145" s="312" t="s">
        <v>318</v>
      </c>
      <c r="E145" s="312" t="s">
        <v>93</v>
      </c>
      <c r="F145" s="313">
        <f t="shared" si="97"/>
        <v>1700</v>
      </c>
      <c r="G145" s="368">
        <f t="shared" si="102"/>
        <v>0</v>
      </c>
      <c r="H145" s="314"/>
      <c r="K145" s="369">
        <v>9.4000000000000004</v>
      </c>
    </row>
    <row r="146">
      <c r="A146" s="310">
        <f t="shared" ref="A146:A150" si="104">A145+1</f>
        <v>106</v>
      </c>
      <c r="B146" s="325"/>
      <c r="C146" s="312" t="s">
        <v>319</v>
      </c>
      <c r="D146" s="312" t="s">
        <v>320</v>
      </c>
      <c r="E146" s="312" t="s">
        <v>93</v>
      </c>
      <c r="F146" s="313">
        <f t="shared" si="97"/>
        <v>1700</v>
      </c>
      <c r="G146" s="368">
        <f t="shared" si="102"/>
        <v>0</v>
      </c>
      <c r="H146" s="314"/>
      <c r="K146" s="369">
        <v>9.4000000000000004</v>
      </c>
    </row>
    <row r="147">
      <c r="A147" s="310">
        <f t="shared" si="104"/>
        <v>107</v>
      </c>
      <c r="B147" s="325"/>
      <c r="C147" s="312" t="s">
        <v>321</v>
      </c>
      <c r="D147" s="312" t="s">
        <v>322</v>
      </c>
      <c r="E147" s="312" t="s">
        <v>93</v>
      </c>
      <c r="F147" s="313">
        <f t="shared" si="97"/>
        <v>1700</v>
      </c>
      <c r="G147" s="368">
        <f t="shared" si="102"/>
        <v>0</v>
      </c>
      <c r="H147" s="314"/>
      <c r="K147" s="369">
        <v>9.4000000000000004</v>
      </c>
    </row>
    <row r="148" ht="30">
      <c r="A148" s="310">
        <f t="shared" si="104"/>
        <v>108</v>
      </c>
      <c r="B148" s="325"/>
      <c r="C148" s="312" t="s">
        <v>323</v>
      </c>
      <c r="D148" s="312" t="s">
        <v>324</v>
      </c>
      <c r="E148" s="312" t="s">
        <v>112</v>
      </c>
      <c r="F148" s="313">
        <f t="shared" si="97"/>
        <v>600</v>
      </c>
      <c r="G148" s="368">
        <f t="shared" si="102"/>
        <v>0</v>
      </c>
      <c r="H148" s="314"/>
      <c r="K148" s="369">
        <v>3.3999999999999999</v>
      </c>
    </row>
    <row r="149" ht="30">
      <c r="A149" s="310">
        <f t="shared" si="104"/>
        <v>109</v>
      </c>
      <c r="B149" s="325"/>
      <c r="C149" s="312" t="s">
        <v>325</v>
      </c>
      <c r="D149" s="312" t="s">
        <v>326</v>
      </c>
      <c r="E149" s="312" t="s">
        <v>112</v>
      </c>
      <c r="F149" s="313">
        <f t="shared" si="97"/>
        <v>600</v>
      </c>
      <c r="G149" s="368">
        <f t="shared" si="102"/>
        <v>0</v>
      </c>
      <c r="H149" s="314"/>
      <c r="K149" s="369">
        <v>3.3999999999999999</v>
      </c>
    </row>
    <row r="150" ht="30">
      <c r="A150" s="326">
        <f t="shared" si="104"/>
        <v>110</v>
      </c>
      <c r="B150" s="327"/>
      <c r="C150" s="328" t="s">
        <v>327</v>
      </c>
      <c r="D150" s="328" t="s">
        <v>328</v>
      </c>
      <c r="E150" s="328" t="s">
        <v>112</v>
      </c>
      <c r="F150" s="313">
        <f t="shared" si="97"/>
        <v>600</v>
      </c>
      <c r="G150" s="372">
        <f>F150*G140</f>
        <v>0</v>
      </c>
      <c r="H150" s="330"/>
      <c r="K150" s="369">
        <v>3.3999999999999999</v>
      </c>
    </row>
    <row r="151">
      <c r="A151" s="373"/>
      <c r="B151" s="376"/>
      <c r="C151" s="375"/>
      <c r="D151" s="395" t="s">
        <v>329</v>
      </c>
      <c r="E151" s="376"/>
      <c r="F151" s="364" t="s">
        <v>214</v>
      </c>
      <c r="G151" s="365"/>
      <c r="H151" s="309" t="s">
        <v>222</v>
      </c>
    </row>
    <row r="152">
      <c r="A152" s="310">
        <f>A150+1</f>
        <v>111</v>
      </c>
      <c r="B152" s="367"/>
      <c r="C152" s="312" t="s">
        <v>330</v>
      </c>
      <c r="D152" s="312" t="s">
        <v>331</v>
      </c>
      <c r="E152" s="312" t="s">
        <v>93</v>
      </c>
      <c r="F152" s="313">
        <f t="shared" si="97"/>
        <v>6000</v>
      </c>
      <c r="G152" s="368">
        <f t="shared" ref="G152:G163" si="105">F152*$G$151</f>
        <v>0</v>
      </c>
      <c r="H152" s="314"/>
      <c r="K152" s="369">
        <v>32.799999999999997</v>
      </c>
    </row>
    <row r="153">
      <c r="A153" s="310">
        <f t="shared" ref="A153:A155" si="106">A152+1</f>
        <v>112</v>
      </c>
      <c r="B153" s="367"/>
      <c r="C153" s="312" t="s">
        <v>332</v>
      </c>
      <c r="D153" s="312" t="s">
        <v>333</v>
      </c>
      <c r="E153" s="312" t="s">
        <v>93</v>
      </c>
      <c r="F153" s="313">
        <f t="shared" si="97"/>
        <v>5400</v>
      </c>
      <c r="G153" s="368">
        <f t="shared" si="105"/>
        <v>0</v>
      </c>
      <c r="H153" s="314"/>
      <c r="K153" s="369">
        <v>29.800000000000001</v>
      </c>
    </row>
    <row r="154">
      <c r="A154" s="310">
        <f t="shared" si="106"/>
        <v>113</v>
      </c>
      <c r="B154" s="367"/>
      <c r="C154" s="312" t="s">
        <v>334</v>
      </c>
      <c r="D154" s="312" t="s">
        <v>335</v>
      </c>
      <c r="E154" s="312" t="s">
        <v>93</v>
      </c>
      <c r="F154" s="313">
        <f t="shared" si="97"/>
        <v>5400</v>
      </c>
      <c r="G154" s="368">
        <f t="shared" si="105"/>
        <v>0</v>
      </c>
      <c r="H154" s="314"/>
      <c r="K154" s="369">
        <v>29.800000000000001</v>
      </c>
    </row>
    <row r="155">
      <c r="A155" s="310">
        <f t="shared" si="106"/>
        <v>114</v>
      </c>
      <c r="B155" s="367"/>
      <c r="C155" s="312" t="s">
        <v>336</v>
      </c>
      <c r="D155" s="312" t="s">
        <v>337</v>
      </c>
      <c r="E155" s="312" t="s">
        <v>93</v>
      </c>
      <c r="F155" s="313">
        <f t="shared" si="97"/>
        <v>5200</v>
      </c>
      <c r="G155" s="368">
        <f t="shared" si="105"/>
        <v>0</v>
      </c>
      <c r="H155" s="314"/>
      <c r="K155" s="369">
        <v>28.399999999999999</v>
      </c>
    </row>
    <row r="156">
      <c r="A156" s="377"/>
      <c r="B156" s="325"/>
      <c r="C156" s="368"/>
      <c r="D156" s="323" t="s">
        <v>103</v>
      </c>
      <c r="E156" s="325"/>
      <c r="F156" s="313">
        <f t="shared" si="97"/>
        <v>0</v>
      </c>
      <c r="G156" s="368"/>
      <c r="H156" s="314"/>
      <c r="K156" s="369"/>
    </row>
    <row r="157">
      <c r="A157" s="310">
        <f>A155+1</f>
        <v>115</v>
      </c>
      <c r="B157" s="367"/>
      <c r="C157" s="312" t="s">
        <v>338</v>
      </c>
      <c r="D157" s="312" t="s">
        <v>339</v>
      </c>
      <c r="E157" s="312" t="s">
        <v>93</v>
      </c>
      <c r="F157" s="313">
        <f t="shared" si="97"/>
        <v>2500</v>
      </c>
      <c r="G157" s="368">
        <f t="shared" si="105"/>
        <v>0</v>
      </c>
      <c r="H157" s="314"/>
      <c r="K157" s="369">
        <v>13.800000000000001</v>
      </c>
    </row>
    <row r="158">
      <c r="A158" s="310">
        <f t="shared" ref="A158:A164" si="107">A157+1</f>
        <v>116</v>
      </c>
      <c r="B158" s="367"/>
      <c r="C158" s="312" t="s">
        <v>340</v>
      </c>
      <c r="D158" s="312" t="s">
        <v>341</v>
      </c>
      <c r="E158" s="312" t="s">
        <v>93</v>
      </c>
      <c r="F158" s="313">
        <f t="shared" si="97"/>
        <v>2300</v>
      </c>
      <c r="G158" s="368">
        <f t="shared" si="105"/>
        <v>0</v>
      </c>
      <c r="H158" s="314"/>
      <c r="K158" s="369">
        <v>12.699999999999999</v>
      </c>
    </row>
    <row r="159">
      <c r="A159" s="310">
        <f t="shared" si="107"/>
        <v>117</v>
      </c>
      <c r="B159" s="367"/>
      <c r="C159" s="312" t="s">
        <v>342</v>
      </c>
      <c r="D159" s="312" t="s">
        <v>343</v>
      </c>
      <c r="E159" s="312" t="s">
        <v>93</v>
      </c>
      <c r="F159" s="313">
        <f t="shared" si="97"/>
        <v>2500</v>
      </c>
      <c r="G159" s="368">
        <f t="shared" si="105"/>
        <v>0</v>
      </c>
      <c r="H159" s="314"/>
      <c r="K159" s="369">
        <v>13.800000000000001</v>
      </c>
    </row>
    <row r="160">
      <c r="A160" s="310">
        <f t="shared" si="107"/>
        <v>118</v>
      </c>
      <c r="B160" s="367"/>
      <c r="C160" s="312" t="s">
        <v>344</v>
      </c>
      <c r="D160" s="312" t="s">
        <v>241</v>
      </c>
      <c r="E160" s="312" t="s">
        <v>93</v>
      </c>
      <c r="F160" s="313">
        <f t="shared" si="97"/>
        <v>2500</v>
      </c>
      <c r="G160" s="368">
        <f t="shared" si="105"/>
        <v>0</v>
      </c>
      <c r="H160" s="314"/>
      <c r="K160" s="369">
        <v>13.800000000000001</v>
      </c>
    </row>
    <row r="161" ht="30">
      <c r="A161" s="310">
        <f t="shared" si="107"/>
        <v>119</v>
      </c>
      <c r="B161" s="367"/>
      <c r="C161" s="312" t="s">
        <v>345</v>
      </c>
      <c r="D161" s="312" t="s">
        <v>346</v>
      </c>
      <c r="E161" s="312" t="s">
        <v>112</v>
      </c>
      <c r="F161" s="313">
        <f t="shared" si="97"/>
        <v>1200</v>
      </c>
      <c r="G161" s="368">
        <f t="shared" si="105"/>
        <v>0</v>
      </c>
      <c r="H161" s="314"/>
      <c r="K161" s="369">
        <v>6.7999999999999998</v>
      </c>
    </row>
    <row r="162" ht="30">
      <c r="A162" s="310">
        <f t="shared" si="107"/>
        <v>120</v>
      </c>
      <c r="B162" s="367"/>
      <c r="C162" s="312" t="s">
        <v>347</v>
      </c>
      <c r="D162" s="312" t="s">
        <v>348</v>
      </c>
      <c r="E162" s="312" t="s">
        <v>112</v>
      </c>
      <c r="F162" s="313">
        <f t="shared" si="97"/>
        <v>1100</v>
      </c>
      <c r="G162" s="368">
        <f t="shared" si="105"/>
        <v>0</v>
      </c>
      <c r="H162" s="314"/>
      <c r="K162" s="369">
        <v>5.7999999999999998</v>
      </c>
    </row>
    <row r="163" ht="30">
      <c r="A163" s="310">
        <f t="shared" si="107"/>
        <v>121</v>
      </c>
      <c r="B163" s="367"/>
      <c r="C163" s="312" t="s">
        <v>349</v>
      </c>
      <c r="D163" s="312" t="s">
        <v>350</v>
      </c>
      <c r="E163" s="312" t="s">
        <v>112</v>
      </c>
      <c r="F163" s="313">
        <f t="shared" si="97"/>
        <v>1200</v>
      </c>
      <c r="G163" s="368">
        <f t="shared" si="105"/>
        <v>0</v>
      </c>
      <c r="H163" s="314"/>
      <c r="K163" s="369">
        <v>6.7999999999999998</v>
      </c>
    </row>
    <row r="164" ht="30">
      <c r="A164" s="326">
        <f t="shared" si="107"/>
        <v>122</v>
      </c>
      <c r="B164" s="370"/>
      <c r="C164" s="328" t="s">
        <v>351</v>
      </c>
      <c r="D164" s="328" t="s">
        <v>352</v>
      </c>
      <c r="E164" s="328" t="s">
        <v>112</v>
      </c>
      <c r="F164" s="313">
        <f t="shared" si="97"/>
        <v>1200</v>
      </c>
      <c r="G164" s="372">
        <f>F164*G151</f>
        <v>0</v>
      </c>
      <c r="H164" s="330"/>
      <c r="J164" s="396"/>
      <c r="K164" s="369">
        <v>6.7999999999999998</v>
      </c>
      <c r="L164" s="396"/>
      <c r="M164" s="396"/>
      <c r="N164" s="396"/>
      <c r="O164" s="396"/>
      <c r="P164" s="396"/>
      <c r="Q164" s="397"/>
      <c r="R164" s="397"/>
      <c r="S164" s="397"/>
      <c r="T164" s="397"/>
      <c r="U164" s="397"/>
      <c r="V164" s="397"/>
      <c r="W164" s="397"/>
      <c r="X164" s="397"/>
      <c r="Y164" s="397"/>
    </row>
    <row r="165">
      <c r="A165" s="373"/>
      <c r="B165" s="376"/>
      <c r="C165" s="375"/>
      <c r="D165" s="305" t="s">
        <v>353</v>
      </c>
      <c r="E165" s="376"/>
      <c r="F165" s="364" t="s">
        <v>214</v>
      </c>
      <c r="G165" s="365"/>
      <c r="H165" s="309" t="s">
        <v>354</v>
      </c>
      <c r="J165" s="396"/>
      <c r="L165" s="396"/>
      <c r="M165" s="396"/>
      <c r="N165" s="396"/>
      <c r="O165" s="396"/>
      <c r="P165" s="396"/>
      <c r="Q165" s="397"/>
      <c r="R165" s="397"/>
      <c r="S165" s="397"/>
      <c r="T165" s="397"/>
      <c r="U165" s="397"/>
      <c r="V165" s="397"/>
      <c r="W165" s="397"/>
      <c r="X165" s="397"/>
      <c r="Y165" s="397"/>
    </row>
    <row r="166" ht="30">
      <c r="A166" s="310">
        <f>A164+1</f>
        <v>123</v>
      </c>
      <c r="B166" s="367"/>
      <c r="C166" s="312" t="s">
        <v>355</v>
      </c>
      <c r="D166" s="312" t="s">
        <v>356</v>
      </c>
      <c r="E166" s="312" t="s">
        <v>93</v>
      </c>
      <c r="F166" s="313">
        <f t="shared" si="97"/>
        <v>6000</v>
      </c>
      <c r="G166" s="368">
        <f t="shared" ref="G166:G201" si="108">F166*$G$165</f>
        <v>0</v>
      </c>
      <c r="H166" s="314"/>
      <c r="J166" s="396"/>
      <c r="K166" s="369">
        <v>33</v>
      </c>
      <c r="L166" s="396"/>
      <c r="M166" s="396"/>
      <c r="N166" s="396"/>
      <c r="O166" s="396"/>
      <c r="P166" s="396"/>
      <c r="Q166" s="397"/>
      <c r="R166" s="397"/>
      <c r="S166" s="397"/>
      <c r="T166" s="397"/>
      <c r="U166" s="397"/>
      <c r="V166" s="397"/>
      <c r="W166" s="397"/>
      <c r="X166" s="397"/>
      <c r="Y166" s="397"/>
    </row>
    <row r="167" ht="30">
      <c r="A167" s="310">
        <f t="shared" ref="A167:A171" si="109">A166+1</f>
        <v>124</v>
      </c>
      <c r="B167" s="367"/>
      <c r="C167" s="312" t="s">
        <v>357</v>
      </c>
      <c r="D167" s="312" t="s">
        <v>358</v>
      </c>
      <c r="E167" s="312" t="s">
        <v>93</v>
      </c>
      <c r="F167" s="313">
        <f t="shared" si="97"/>
        <v>6000</v>
      </c>
      <c r="G167" s="368">
        <f t="shared" si="108"/>
        <v>0</v>
      </c>
      <c r="H167" s="314"/>
      <c r="J167" s="396"/>
      <c r="K167" s="369">
        <v>33</v>
      </c>
      <c r="L167" s="396"/>
      <c r="M167" s="396"/>
      <c r="N167" s="396"/>
      <c r="O167" s="396"/>
      <c r="P167" s="396"/>
      <c r="Q167" s="397"/>
      <c r="R167" s="397"/>
      <c r="S167" s="397"/>
      <c r="T167" s="397"/>
      <c r="U167" s="397"/>
      <c r="V167" s="397"/>
      <c r="W167" s="397"/>
      <c r="X167" s="397"/>
      <c r="Y167" s="397"/>
    </row>
    <row r="168">
      <c r="A168" s="310">
        <f t="shared" si="109"/>
        <v>125</v>
      </c>
      <c r="B168" s="367"/>
      <c r="C168" s="312" t="s">
        <v>359</v>
      </c>
      <c r="D168" s="312" t="s">
        <v>360</v>
      </c>
      <c r="E168" s="312" t="s">
        <v>93</v>
      </c>
      <c r="F168" s="313">
        <f t="shared" si="97"/>
        <v>6000</v>
      </c>
      <c r="G168" s="368">
        <f t="shared" si="108"/>
        <v>0</v>
      </c>
      <c r="H168" s="314"/>
      <c r="J168" s="396"/>
      <c r="K168" s="369">
        <v>33</v>
      </c>
      <c r="L168" s="396"/>
      <c r="M168" s="396"/>
      <c r="N168" s="396"/>
      <c r="O168" s="396"/>
      <c r="P168" s="396"/>
      <c r="Q168" s="397"/>
      <c r="R168" s="397"/>
      <c r="S168" s="397"/>
      <c r="T168" s="397"/>
      <c r="U168" s="397"/>
      <c r="V168" s="397"/>
      <c r="W168" s="397"/>
      <c r="X168" s="397"/>
      <c r="Y168" s="397"/>
    </row>
    <row r="169" ht="30">
      <c r="A169" s="310">
        <f t="shared" si="109"/>
        <v>126</v>
      </c>
      <c r="B169" s="367"/>
      <c r="C169" s="312" t="s">
        <v>361</v>
      </c>
      <c r="D169" s="312" t="s">
        <v>362</v>
      </c>
      <c r="E169" s="312" t="s">
        <v>93</v>
      </c>
      <c r="F169" s="313">
        <f t="shared" si="97"/>
        <v>6000</v>
      </c>
      <c r="G169" s="368">
        <f t="shared" si="108"/>
        <v>0</v>
      </c>
      <c r="H169" s="314"/>
      <c r="J169" s="396"/>
      <c r="K169" s="369">
        <v>33</v>
      </c>
      <c r="L169" s="396"/>
      <c r="M169" s="396"/>
      <c r="N169" s="396"/>
      <c r="O169" s="396"/>
      <c r="P169" s="396"/>
      <c r="Q169" s="397"/>
      <c r="R169" s="397"/>
      <c r="S169" s="397"/>
      <c r="T169" s="397"/>
      <c r="U169" s="397"/>
      <c r="V169" s="397"/>
      <c r="W169" s="397"/>
      <c r="X169" s="397"/>
      <c r="Y169" s="397"/>
    </row>
    <row r="170" ht="30">
      <c r="A170" s="310">
        <f t="shared" si="109"/>
        <v>127</v>
      </c>
      <c r="B170" s="367"/>
      <c r="C170" s="312" t="s">
        <v>363</v>
      </c>
      <c r="D170" s="312" t="s">
        <v>364</v>
      </c>
      <c r="E170" s="312" t="s">
        <v>93</v>
      </c>
      <c r="F170" s="313">
        <f t="shared" si="97"/>
        <v>6000</v>
      </c>
      <c r="G170" s="368">
        <f t="shared" si="108"/>
        <v>0</v>
      </c>
      <c r="H170" s="314"/>
      <c r="J170" s="396"/>
      <c r="K170" s="369">
        <v>33</v>
      </c>
      <c r="L170" s="396"/>
      <c r="M170" s="396"/>
      <c r="N170" s="396"/>
      <c r="O170" s="396"/>
      <c r="P170" s="396"/>
      <c r="Q170" s="397"/>
      <c r="R170" s="397"/>
      <c r="S170" s="397"/>
      <c r="T170" s="397"/>
      <c r="U170" s="397"/>
      <c r="V170" s="397"/>
      <c r="W170" s="397"/>
      <c r="X170" s="397"/>
      <c r="Y170" s="397"/>
    </row>
    <row r="171" ht="30">
      <c r="A171" s="310">
        <f t="shared" si="109"/>
        <v>128</v>
      </c>
      <c r="B171" s="367"/>
      <c r="C171" s="312" t="s">
        <v>365</v>
      </c>
      <c r="D171" s="312" t="s">
        <v>366</v>
      </c>
      <c r="E171" s="312" t="s">
        <v>93</v>
      </c>
      <c r="F171" s="313">
        <f t="shared" si="97"/>
        <v>6000</v>
      </c>
      <c r="G171" s="368">
        <f t="shared" si="108"/>
        <v>0</v>
      </c>
      <c r="H171" s="314"/>
      <c r="J171" s="396"/>
      <c r="K171" s="369">
        <v>33</v>
      </c>
      <c r="L171" s="396"/>
      <c r="M171" s="396"/>
      <c r="N171" s="396"/>
      <c r="O171" s="396"/>
      <c r="P171" s="396"/>
      <c r="Q171" s="397"/>
      <c r="R171" s="397"/>
      <c r="S171" s="397"/>
      <c r="T171" s="397"/>
      <c r="U171" s="397"/>
      <c r="V171" s="397"/>
      <c r="W171" s="397"/>
      <c r="X171" s="397"/>
      <c r="Y171" s="397"/>
    </row>
    <row r="172">
      <c r="A172" s="377"/>
      <c r="B172" s="325"/>
      <c r="C172" s="368"/>
      <c r="D172" s="319" t="s">
        <v>367</v>
      </c>
      <c r="E172" s="325"/>
      <c r="F172" s="313"/>
      <c r="G172" s="368"/>
      <c r="H172" s="314"/>
      <c r="J172" s="396"/>
      <c r="K172" s="369"/>
      <c r="L172" s="396"/>
      <c r="M172" s="396"/>
      <c r="N172" s="396"/>
      <c r="O172" s="396"/>
      <c r="P172" s="396"/>
      <c r="Q172" s="397"/>
      <c r="R172" s="397"/>
      <c r="S172" s="397"/>
      <c r="T172" s="397"/>
      <c r="U172" s="397"/>
      <c r="V172" s="397"/>
      <c r="W172" s="397"/>
      <c r="X172" s="397"/>
      <c r="Y172" s="397"/>
    </row>
    <row r="173">
      <c r="A173" s="310">
        <f>A171+1</f>
        <v>129</v>
      </c>
      <c r="B173" s="367"/>
      <c r="C173" s="312" t="s">
        <v>368</v>
      </c>
      <c r="D173" s="312" t="s">
        <v>356</v>
      </c>
      <c r="E173" s="312" t="s">
        <v>93</v>
      </c>
      <c r="F173" s="398">
        <v>7000</v>
      </c>
      <c r="G173" s="368">
        <f t="shared" si="108"/>
        <v>0</v>
      </c>
      <c r="H173" s="314"/>
      <c r="J173" s="396"/>
      <c r="K173" s="369">
        <v>25.199999999999999</v>
      </c>
      <c r="L173" s="396"/>
      <c r="M173" s="396"/>
      <c r="N173" s="396"/>
      <c r="O173" s="396"/>
      <c r="P173" s="396"/>
      <c r="Q173" s="397"/>
      <c r="R173" s="397"/>
      <c r="S173" s="397"/>
      <c r="T173" s="397"/>
      <c r="U173" s="397"/>
      <c r="V173" s="397"/>
      <c r="W173" s="397"/>
      <c r="X173" s="397"/>
      <c r="Y173" s="397"/>
    </row>
    <row r="174">
      <c r="A174" s="310">
        <f t="shared" ref="A174:A178" si="110">A173+1</f>
        <v>130</v>
      </c>
      <c r="B174" s="367"/>
      <c r="C174" s="312" t="s">
        <v>369</v>
      </c>
      <c r="D174" s="312" t="s">
        <v>358</v>
      </c>
      <c r="E174" s="312" t="s">
        <v>93</v>
      </c>
      <c r="F174" s="398">
        <v>7000</v>
      </c>
      <c r="G174" s="368">
        <f t="shared" si="108"/>
        <v>0</v>
      </c>
      <c r="H174" s="314"/>
      <c r="J174" s="396"/>
      <c r="K174" s="369">
        <v>25.199999999999999</v>
      </c>
      <c r="L174" s="396"/>
      <c r="M174" s="396"/>
      <c r="N174" s="396"/>
      <c r="O174" s="396"/>
      <c r="P174" s="396"/>
      <c r="Q174" s="397"/>
      <c r="R174" s="397"/>
      <c r="S174" s="397"/>
      <c r="T174" s="397"/>
      <c r="U174" s="397"/>
      <c r="V174" s="397"/>
      <c r="W174" s="397"/>
      <c r="X174" s="397"/>
      <c r="Y174" s="397"/>
    </row>
    <row r="175">
      <c r="A175" s="310">
        <f t="shared" si="110"/>
        <v>131</v>
      </c>
      <c r="B175" s="367"/>
      <c r="C175" s="312" t="s">
        <v>370</v>
      </c>
      <c r="D175" s="312" t="s">
        <v>360</v>
      </c>
      <c r="E175" s="312" t="s">
        <v>93</v>
      </c>
      <c r="F175" s="398">
        <v>7000</v>
      </c>
      <c r="G175" s="368">
        <f t="shared" si="108"/>
        <v>0</v>
      </c>
      <c r="H175" s="314"/>
      <c r="J175" s="396"/>
      <c r="K175" s="369">
        <v>23.699999999999999</v>
      </c>
      <c r="L175" s="396"/>
      <c r="M175" s="396"/>
      <c r="N175" s="396"/>
      <c r="O175" s="396"/>
      <c r="P175" s="396"/>
      <c r="Q175" s="397"/>
      <c r="R175" s="397"/>
      <c r="S175" s="397"/>
      <c r="T175" s="397"/>
      <c r="U175" s="397"/>
      <c r="V175" s="397"/>
      <c r="W175" s="397"/>
      <c r="X175" s="397"/>
      <c r="Y175" s="397"/>
    </row>
    <row r="176" ht="30">
      <c r="A176" s="310">
        <f t="shared" si="110"/>
        <v>132</v>
      </c>
      <c r="B176" s="367"/>
      <c r="C176" s="312" t="s">
        <v>371</v>
      </c>
      <c r="D176" s="312" t="s">
        <v>362</v>
      </c>
      <c r="E176" s="312" t="s">
        <v>93</v>
      </c>
      <c r="F176" s="398">
        <v>7000</v>
      </c>
      <c r="G176" s="368">
        <f t="shared" si="108"/>
        <v>0</v>
      </c>
      <c r="H176" s="314"/>
      <c r="J176" s="396"/>
      <c r="K176" s="369">
        <v>23.699999999999999</v>
      </c>
      <c r="L176" s="396"/>
      <c r="M176" s="396"/>
      <c r="N176" s="396"/>
      <c r="O176" s="396"/>
      <c r="P176" s="396"/>
      <c r="Q176" s="397"/>
      <c r="R176" s="397"/>
      <c r="S176" s="397"/>
      <c r="T176" s="397"/>
      <c r="U176" s="397"/>
      <c r="V176" s="397"/>
      <c r="W176" s="397"/>
      <c r="X176" s="397"/>
      <c r="Y176" s="397"/>
    </row>
    <row r="177">
      <c r="A177" s="310">
        <f t="shared" si="110"/>
        <v>133</v>
      </c>
      <c r="B177" s="367"/>
      <c r="C177" s="312" t="s">
        <v>372</v>
      </c>
      <c r="D177" s="312" t="s">
        <v>364</v>
      </c>
      <c r="E177" s="312" t="s">
        <v>93</v>
      </c>
      <c r="F177" s="398">
        <v>7000</v>
      </c>
      <c r="G177" s="368">
        <f t="shared" si="108"/>
        <v>0</v>
      </c>
      <c r="H177" s="314"/>
      <c r="J177" s="396"/>
      <c r="K177" s="369">
        <v>23.699999999999999</v>
      </c>
      <c r="L177" s="396"/>
      <c r="M177" s="396"/>
      <c r="N177" s="396"/>
      <c r="O177" s="396"/>
      <c r="P177" s="396"/>
      <c r="Q177" s="397"/>
      <c r="R177" s="397"/>
      <c r="S177" s="397"/>
      <c r="T177" s="397"/>
      <c r="U177" s="397"/>
      <c r="V177" s="397"/>
      <c r="W177" s="397"/>
      <c r="X177" s="397"/>
      <c r="Y177" s="397"/>
    </row>
    <row r="178" ht="30">
      <c r="A178" s="310">
        <f t="shared" si="110"/>
        <v>134</v>
      </c>
      <c r="B178" s="367"/>
      <c r="C178" s="312" t="s">
        <v>373</v>
      </c>
      <c r="D178" s="312" t="s">
        <v>366</v>
      </c>
      <c r="E178" s="312" t="s">
        <v>93</v>
      </c>
      <c r="F178" s="398">
        <v>7000</v>
      </c>
      <c r="G178" s="368">
        <f t="shared" si="108"/>
        <v>0</v>
      </c>
      <c r="H178" s="314"/>
      <c r="J178" s="396"/>
      <c r="K178" s="369">
        <v>25.199999999999999</v>
      </c>
      <c r="L178" s="396"/>
      <c r="M178" s="396"/>
      <c r="N178" s="396"/>
      <c r="O178" s="396"/>
      <c r="P178" s="396"/>
      <c r="Q178" s="397"/>
      <c r="R178" s="397"/>
      <c r="S178" s="397"/>
      <c r="T178" s="397"/>
      <c r="U178" s="397"/>
      <c r="V178" s="397"/>
      <c r="W178" s="397"/>
      <c r="X178" s="397"/>
      <c r="Y178" s="397"/>
    </row>
    <row r="179">
      <c r="A179" s="377"/>
      <c r="B179" s="325"/>
      <c r="C179" s="368"/>
      <c r="D179" s="319" t="s">
        <v>374</v>
      </c>
      <c r="E179" s="325"/>
      <c r="F179" s="313"/>
      <c r="G179" s="368"/>
      <c r="H179" s="314"/>
      <c r="J179" s="396"/>
      <c r="K179" s="369"/>
      <c r="L179" s="396"/>
      <c r="M179" s="396"/>
      <c r="N179" s="396"/>
      <c r="O179" s="399"/>
      <c r="P179" s="396"/>
      <c r="Q179" s="397"/>
      <c r="R179" s="397"/>
      <c r="S179" s="397"/>
      <c r="T179" s="397"/>
      <c r="U179" s="397"/>
      <c r="V179" s="397"/>
      <c r="W179" s="397"/>
      <c r="X179" s="397"/>
      <c r="Y179" s="397"/>
    </row>
    <row r="180">
      <c r="A180" s="310">
        <f>A178+1</f>
        <v>135</v>
      </c>
      <c r="B180" s="367"/>
      <c r="C180" s="312" t="s">
        <v>375</v>
      </c>
      <c r="D180" s="312" t="s">
        <v>356</v>
      </c>
      <c r="E180" s="312" t="s">
        <v>93</v>
      </c>
      <c r="F180" s="313">
        <f t="shared" ref="F176:F202" si="111">ROUND((K180*100.29)+(K180*102.88)*80%,-2)</f>
        <v>4700</v>
      </c>
      <c r="G180" s="368">
        <f t="shared" si="108"/>
        <v>0</v>
      </c>
      <c r="H180" s="314"/>
      <c r="J180" s="396"/>
      <c r="K180" s="369">
        <v>25.523999999999997</v>
      </c>
      <c r="L180" s="396"/>
      <c r="M180" s="396"/>
      <c r="N180" s="396"/>
      <c r="O180" s="400">
        <v>45131</v>
      </c>
      <c r="P180" s="400">
        <f>O180+56</f>
        <v>45187</v>
      </c>
      <c r="Q180" s="397"/>
      <c r="R180" s="397"/>
      <c r="S180" s="397"/>
      <c r="T180" s="397"/>
      <c r="U180" s="397"/>
      <c r="V180" s="397"/>
      <c r="W180" s="397"/>
      <c r="X180" s="397"/>
      <c r="Y180" s="397"/>
    </row>
    <row r="181">
      <c r="A181" s="310">
        <f t="shared" ref="A181:A183" si="112">A180+1</f>
        <v>136</v>
      </c>
      <c r="B181" s="367"/>
      <c r="C181" s="312" t="s">
        <v>376</v>
      </c>
      <c r="D181" s="312" t="s">
        <v>358</v>
      </c>
      <c r="E181" s="312" t="s">
        <v>93</v>
      </c>
      <c r="F181" s="313">
        <f t="shared" si="111"/>
        <v>4700</v>
      </c>
      <c r="G181" s="368">
        <f t="shared" si="108"/>
        <v>0</v>
      </c>
      <c r="H181" s="314"/>
      <c r="J181" s="396"/>
      <c r="K181" s="369">
        <v>25.523999999999997</v>
      </c>
      <c r="L181" s="396"/>
      <c r="M181" s="396"/>
      <c r="N181" s="396"/>
      <c r="O181" s="396"/>
      <c r="P181" s="396"/>
      <c r="Q181" s="397"/>
      <c r="R181" s="397"/>
      <c r="S181" s="397"/>
      <c r="T181" s="397"/>
      <c r="U181" s="397"/>
      <c r="V181" s="397"/>
      <c r="W181" s="397"/>
      <c r="X181" s="397"/>
      <c r="Y181" s="397"/>
    </row>
    <row r="182">
      <c r="A182" s="310">
        <f t="shared" si="112"/>
        <v>137</v>
      </c>
      <c r="B182" s="367"/>
      <c r="C182" s="312" t="s">
        <v>377</v>
      </c>
      <c r="D182" s="312" t="s">
        <v>360</v>
      </c>
      <c r="E182" s="312" t="s">
        <v>93</v>
      </c>
      <c r="F182" s="313">
        <f t="shared" si="111"/>
        <v>4700</v>
      </c>
      <c r="G182" s="368">
        <f t="shared" si="108"/>
        <v>0</v>
      </c>
      <c r="H182" s="314"/>
      <c r="J182" s="396"/>
      <c r="K182" s="369">
        <v>25.523999999999997</v>
      </c>
      <c r="L182" s="396"/>
      <c r="M182" s="396"/>
      <c r="N182" s="396"/>
      <c r="O182" s="396"/>
      <c r="P182" s="396"/>
      <c r="Q182" s="397"/>
      <c r="R182" s="397"/>
      <c r="S182" s="397"/>
      <c r="T182" s="397"/>
      <c r="U182" s="397"/>
      <c r="V182" s="397"/>
      <c r="W182" s="397"/>
      <c r="X182" s="397"/>
      <c r="Y182" s="397"/>
    </row>
    <row r="183">
      <c r="A183" s="310">
        <f t="shared" si="112"/>
        <v>138</v>
      </c>
      <c r="B183" s="367"/>
      <c r="C183" s="312" t="s">
        <v>378</v>
      </c>
      <c r="D183" s="312" t="s">
        <v>364</v>
      </c>
      <c r="E183" s="312" t="s">
        <v>93</v>
      </c>
      <c r="F183" s="313">
        <f t="shared" si="111"/>
        <v>4700</v>
      </c>
      <c r="G183" s="368">
        <f t="shared" si="108"/>
        <v>0</v>
      </c>
      <c r="H183" s="314"/>
      <c r="J183" s="396"/>
      <c r="K183" s="369">
        <v>25.523999999999997</v>
      </c>
      <c r="L183" s="396"/>
      <c r="M183" s="396"/>
      <c r="N183" s="396"/>
      <c r="O183" s="396"/>
      <c r="P183" s="396"/>
      <c r="Q183" s="397"/>
      <c r="R183" s="397"/>
      <c r="S183" s="397"/>
      <c r="T183" s="397"/>
      <c r="U183" s="397"/>
      <c r="V183" s="397"/>
      <c r="W183" s="397"/>
      <c r="X183" s="397"/>
      <c r="Y183" s="397"/>
    </row>
    <row r="184">
      <c r="A184" s="377"/>
      <c r="B184" s="325"/>
      <c r="C184" s="368"/>
      <c r="D184" s="319" t="s">
        <v>379</v>
      </c>
      <c r="E184" s="325"/>
      <c r="F184" s="313"/>
      <c r="G184" s="368"/>
      <c r="H184" s="314"/>
      <c r="J184" s="396"/>
      <c r="K184" s="369"/>
      <c r="L184" s="396"/>
      <c r="M184" s="396"/>
      <c r="N184" s="396"/>
      <c r="O184" s="396"/>
      <c r="P184" s="396"/>
      <c r="Q184" s="397"/>
      <c r="R184" s="397"/>
      <c r="S184" s="397"/>
      <c r="T184" s="397"/>
      <c r="U184" s="397"/>
      <c r="V184" s="397"/>
      <c r="W184" s="397"/>
      <c r="X184" s="397"/>
      <c r="Y184" s="397"/>
    </row>
    <row r="185">
      <c r="A185" s="310">
        <f>A183+1</f>
        <v>139</v>
      </c>
      <c r="B185" s="367"/>
      <c r="C185" s="312" t="s">
        <v>380</v>
      </c>
      <c r="D185" s="312" t="s">
        <v>364</v>
      </c>
      <c r="E185" s="312" t="s">
        <v>93</v>
      </c>
      <c r="F185" s="313">
        <f t="shared" si="111"/>
        <v>9000</v>
      </c>
      <c r="G185" s="368">
        <f t="shared" si="108"/>
        <v>0</v>
      </c>
      <c r="H185" s="314"/>
      <c r="J185" s="396"/>
      <c r="K185" s="369">
        <v>49.391999999999996</v>
      </c>
      <c r="L185" s="396"/>
      <c r="M185" s="396"/>
      <c r="N185" s="396"/>
      <c r="O185" s="396"/>
      <c r="P185" s="396"/>
      <c r="Q185" s="397"/>
      <c r="R185" s="397"/>
      <c r="S185" s="397"/>
      <c r="T185" s="397"/>
      <c r="U185" s="397"/>
      <c r="V185" s="397"/>
      <c r="W185" s="397"/>
      <c r="X185" s="397"/>
      <c r="Y185" s="397"/>
    </row>
    <row r="186" ht="30">
      <c r="A186" s="310">
        <f t="shared" ref="A186:A187" si="113">A185+1</f>
        <v>140</v>
      </c>
      <c r="B186" s="367"/>
      <c r="C186" s="312" t="s">
        <v>381</v>
      </c>
      <c r="D186" s="312" t="s">
        <v>366</v>
      </c>
      <c r="E186" s="312" t="s">
        <v>93</v>
      </c>
      <c r="F186" s="313">
        <f t="shared" si="111"/>
        <v>9000</v>
      </c>
      <c r="G186" s="368">
        <f t="shared" si="108"/>
        <v>0</v>
      </c>
      <c r="H186" s="314"/>
      <c r="J186" s="396"/>
      <c r="K186" s="369">
        <v>49.391999999999996</v>
      </c>
      <c r="L186" s="396"/>
      <c r="M186" s="396"/>
      <c r="N186" s="396"/>
      <c r="O186" s="396"/>
      <c r="P186" s="396"/>
      <c r="Q186" s="397"/>
      <c r="R186" s="397"/>
      <c r="S186" s="397"/>
      <c r="T186" s="397"/>
      <c r="U186" s="397"/>
      <c r="V186" s="397"/>
      <c r="W186" s="397"/>
      <c r="X186" s="397"/>
      <c r="Y186" s="397"/>
    </row>
    <row r="187">
      <c r="A187" s="310">
        <f t="shared" si="113"/>
        <v>141</v>
      </c>
      <c r="B187" s="367"/>
      <c r="C187" s="312" t="s">
        <v>382</v>
      </c>
      <c r="D187" s="312" t="s">
        <v>360</v>
      </c>
      <c r="E187" s="312" t="s">
        <v>93</v>
      </c>
      <c r="F187" s="313">
        <f t="shared" si="111"/>
        <v>9000</v>
      </c>
      <c r="G187" s="368">
        <f t="shared" si="108"/>
        <v>0</v>
      </c>
      <c r="H187" s="314"/>
      <c r="J187" s="396"/>
      <c r="K187" s="369">
        <v>49.391999999999996</v>
      </c>
      <c r="L187" s="396"/>
      <c r="M187" s="396"/>
      <c r="N187" s="396"/>
      <c r="O187" s="396"/>
      <c r="P187" s="396"/>
      <c r="Q187" s="397"/>
      <c r="R187" s="397"/>
      <c r="S187" s="397"/>
      <c r="T187" s="397"/>
      <c r="U187" s="397"/>
      <c r="V187" s="397"/>
      <c r="W187" s="397"/>
      <c r="X187" s="397"/>
      <c r="Y187" s="397"/>
    </row>
    <row r="188">
      <c r="A188" s="310"/>
      <c r="B188" s="325"/>
      <c r="C188" s="368"/>
      <c r="D188" s="323" t="s">
        <v>103</v>
      </c>
      <c r="E188" s="325"/>
      <c r="F188" s="313"/>
      <c r="G188" s="368"/>
      <c r="H188" s="314"/>
      <c r="J188" s="396"/>
      <c r="K188" s="369"/>
      <c r="L188" s="396"/>
      <c r="M188" s="396"/>
      <c r="N188" s="396"/>
      <c r="O188" s="396"/>
      <c r="P188" s="396"/>
      <c r="Q188" s="397"/>
      <c r="R188" s="397"/>
      <c r="S188" s="397"/>
      <c r="T188" s="397"/>
      <c r="U188" s="397"/>
      <c r="V188" s="397"/>
      <c r="W188" s="397"/>
      <c r="X188" s="397"/>
      <c r="Y188" s="397"/>
    </row>
    <row r="189">
      <c r="A189" s="310">
        <f>A187+1</f>
        <v>142</v>
      </c>
      <c r="B189" s="367"/>
      <c r="C189" s="312" t="s">
        <v>383</v>
      </c>
      <c r="D189" s="312" t="s">
        <v>235</v>
      </c>
      <c r="E189" s="312" t="s">
        <v>93</v>
      </c>
      <c r="F189" s="313">
        <f t="shared" si="111"/>
        <v>2600</v>
      </c>
      <c r="G189" s="368">
        <f t="shared" si="108"/>
        <v>0</v>
      </c>
      <c r="H189" s="314"/>
      <c r="J189" s="396"/>
      <c r="K189" s="369">
        <v>14.4</v>
      </c>
      <c r="L189" s="396"/>
      <c r="M189" s="396"/>
      <c r="N189" s="396"/>
      <c r="O189" s="396"/>
      <c r="P189" s="396"/>
      <c r="Q189" s="397"/>
      <c r="R189" s="397"/>
      <c r="S189" s="397"/>
      <c r="T189" s="397"/>
      <c r="U189" s="397"/>
      <c r="V189" s="397"/>
      <c r="W189" s="397"/>
      <c r="X189" s="397"/>
      <c r="Y189" s="397"/>
    </row>
    <row r="190">
      <c r="A190" s="310">
        <f t="shared" ref="A190:A202" si="114">A189+1</f>
        <v>143</v>
      </c>
      <c r="B190" s="367"/>
      <c r="C190" s="312" t="s">
        <v>384</v>
      </c>
      <c r="D190" s="312" t="s">
        <v>385</v>
      </c>
      <c r="E190" s="312" t="s">
        <v>93</v>
      </c>
      <c r="F190" s="313">
        <f t="shared" si="111"/>
        <v>2600</v>
      </c>
      <c r="G190" s="368">
        <f t="shared" si="108"/>
        <v>0</v>
      </c>
      <c r="H190" s="314"/>
      <c r="J190" s="396"/>
      <c r="K190" s="369">
        <v>14.4</v>
      </c>
      <c r="L190" s="396"/>
      <c r="M190" s="396"/>
      <c r="N190" s="396"/>
      <c r="O190" s="396"/>
      <c r="P190" s="396"/>
      <c r="Q190" s="397"/>
      <c r="R190" s="397"/>
      <c r="S190" s="397"/>
      <c r="T190" s="397"/>
      <c r="U190" s="397"/>
      <c r="V190" s="397"/>
      <c r="W190" s="397"/>
      <c r="X190" s="397"/>
      <c r="Y190" s="397"/>
    </row>
    <row r="191">
      <c r="A191" s="310">
        <f t="shared" si="114"/>
        <v>144</v>
      </c>
      <c r="B191" s="367"/>
      <c r="C191" s="312" t="s">
        <v>386</v>
      </c>
      <c r="D191" s="312" t="s">
        <v>387</v>
      </c>
      <c r="E191" s="312" t="s">
        <v>93</v>
      </c>
      <c r="F191" s="313">
        <f t="shared" si="111"/>
        <v>2600</v>
      </c>
      <c r="G191" s="368">
        <f t="shared" si="108"/>
        <v>0</v>
      </c>
      <c r="H191" s="314"/>
      <c r="J191" s="396"/>
      <c r="K191" s="369">
        <v>14.4</v>
      </c>
      <c r="L191" s="396"/>
      <c r="M191" s="396"/>
      <c r="N191" s="396"/>
      <c r="O191" s="396"/>
      <c r="P191" s="396"/>
      <c r="Q191" s="397"/>
      <c r="R191" s="397"/>
      <c r="S191" s="397"/>
      <c r="T191" s="397"/>
      <c r="U191" s="397"/>
      <c r="V191" s="397"/>
      <c r="W191" s="397"/>
      <c r="X191" s="397"/>
      <c r="Y191" s="397"/>
    </row>
    <row r="192">
      <c r="A192" s="310">
        <f t="shared" si="114"/>
        <v>145</v>
      </c>
      <c r="B192" s="367"/>
      <c r="C192" s="312" t="s">
        <v>388</v>
      </c>
      <c r="D192" s="312" t="s">
        <v>389</v>
      </c>
      <c r="E192" s="312" t="s">
        <v>93</v>
      </c>
      <c r="F192" s="313">
        <f t="shared" si="111"/>
        <v>2500</v>
      </c>
      <c r="G192" s="368">
        <f t="shared" si="108"/>
        <v>0</v>
      </c>
      <c r="H192" s="314"/>
      <c r="J192" s="396"/>
      <c r="K192" s="369">
        <v>13.6</v>
      </c>
      <c r="L192" s="396"/>
      <c r="M192" s="396"/>
      <c r="N192" s="396"/>
      <c r="O192" s="396"/>
      <c r="P192" s="396"/>
      <c r="Q192" s="397"/>
      <c r="R192" s="397"/>
      <c r="S192" s="397"/>
      <c r="T192" s="397"/>
      <c r="U192" s="397"/>
      <c r="V192" s="397"/>
      <c r="W192" s="397"/>
      <c r="X192" s="397"/>
      <c r="Y192" s="397"/>
    </row>
    <row r="193">
      <c r="A193" s="310">
        <f t="shared" si="114"/>
        <v>146</v>
      </c>
      <c r="B193" s="367"/>
      <c r="C193" s="312" t="s">
        <v>390</v>
      </c>
      <c r="D193" s="312" t="s">
        <v>391</v>
      </c>
      <c r="E193" s="312" t="s">
        <v>93</v>
      </c>
      <c r="F193" s="313">
        <f t="shared" si="111"/>
        <v>2500</v>
      </c>
      <c r="G193" s="368">
        <f t="shared" si="108"/>
        <v>0</v>
      </c>
      <c r="H193" s="314"/>
      <c r="J193" s="396"/>
      <c r="K193" s="369">
        <v>13.6</v>
      </c>
      <c r="L193" s="396"/>
      <c r="M193" s="396"/>
      <c r="N193" s="396"/>
      <c r="O193" s="396"/>
      <c r="P193" s="396"/>
      <c r="Q193" s="397"/>
      <c r="R193" s="397"/>
      <c r="S193" s="397"/>
      <c r="T193" s="397"/>
      <c r="U193" s="397"/>
      <c r="V193" s="397"/>
      <c r="W193" s="397"/>
      <c r="X193" s="397"/>
      <c r="Y193" s="397"/>
    </row>
    <row r="194">
      <c r="A194" s="310">
        <f t="shared" si="114"/>
        <v>147</v>
      </c>
      <c r="B194" s="367"/>
      <c r="C194" s="312" t="s">
        <v>392</v>
      </c>
      <c r="D194" s="312" t="s">
        <v>393</v>
      </c>
      <c r="E194" s="312" t="s">
        <v>93</v>
      </c>
      <c r="F194" s="313">
        <f t="shared" si="111"/>
        <v>2500</v>
      </c>
      <c r="G194" s="368">
        <f t="shared" si="108"/>
        <v>0</v>
      </c>
      <c r="H194" s="314"/>
      <c r="J194" s="396"/>
      <c r="K194" s="369">
        <v>13.6</v>
      </c>
      <c r="L194" s="396"/>
      <c r="M194" s="396"/>
      <c r="N194" s="396"/>
      <c r="O194" s="396"/>
      <c r="P194" s="396"/>
      <c r="Q194" s="397"/>
      <c r="R194" s="397"/>
      <c r="S194" s="397"/>
      <c r="T194" s="397"/>
      <c r="U194" s="397"/>
      <c r="V194" s="397"/>
      <c r="W194" s="397"/>
      <c r="X194" s="397"/>
      <c r="Y194" s="397"/>
    </row>
    <row r="195">
      <c r="A195" s="310">
        <f t="shared" si="114"/>
        <v>148</v>
      </c>
      <c r="B195" s="367"/>
      <c r="C195" s="312" t="s">
        <v>394</v>
      </c>
      <c r="D195" s="312" t="s">
        <v>395</v>
      </c>
      <c r="E195" s="312" t="s">
        <v>93</v>
      </c>
      <c r="F195" s="313">
        <f t="shared" si="111"/>
        <v>2700</v>
      </c>
      <c r="G195" s="368">
        <f t="shared" si="108"/>
        <v>0</v>
      </c>
      <c r="H195" s="314"/>
      <c r="J195" s="396"/>
      <c r="K195" s="369">
        <v>14.800000000000001</v>
      </c>
      <c r="L195" s="396"/>
      <c r="M195" s="396"/>
      <c r="N195" s="396"/>
      <c r="O195" s="396"/>
      <c r="P195" s="396"/>
      <c r="Q195" s="397"/>
      <c r="R195" s="397"/>
      <c r="S195" s="397"/>
      <c r="T195" s="397"/>
      <c r="U195" s="397"/>
      <c r="V195" s="397"/>
      <c r="W195" s="397"/>
      <c r="X195" s="397"/>
      <c r="Y195" s="397"/>
    </row>
    <row r="196">
      <c r="A196" s="310">
        <f t="shared" si="114"/>
        <v>149</v>
      </c>
      <c r="B196" s="367"/>
      <c r="C196" s="312" t="s">
        <v>396</v>
      </c>
      <c r="D196" s="312" t="s">
        <v>397</v>
      </c>
      <c r="E196" s="312" t="s">
        <v>112</v>
      </c>
      <c r="F196" s="313">
        <f t="shared" si="111"/>
        <v>900</v>
      </c>
      <c r="G196" s="368">
        <f t="shared" si="108"/>
        <v>0</v>
      </c>
      <c r="H196" s="314"/>
      <c r="J196" s="396"/>
      <c r="K196" s="369">
        <v>4.7999999999999998</v>
      </c>
      <c r="L196" s="396"/>
      <c r="M196" s="396"/>
      <c r="N196" s="396"/>
      <c r="O196" s="396"/>
      <c r="P196" s="396"/>
      <c r="Q196" s="397"/>
      <c r="R196" s="397"/>
      <c r="S196" s="397"/>
      <c r="T196" s="397"/>
      <c r="U196" s="397"/>
      <c r="V196" s="397"/>
      <c r="W196" s="397"/>
      <c r="X196" s="397"/>
      <c r="Y196" s="397"/>
    </row>
    <row r="197">
      <c r="A197" s="310">
        <f t="shared" si="114"/>
        <v>150</v>
      </c>
      <c r="B197" s="367"/>
      <c r="C197" s="312" t="s">
        <v>398</v>
      </c>
      <c r="D197" s="312" t="s">
        <v>399</v>
      </c>
      <c r="E197" s="312" t="s">
        <v>112</v>
      </c>
      <c r="F197" s="313">
        <f t="shared" si="111"/>
        <v>900</v>
      </c>
      <c r="G197" s="368">
        <f t="shared" si="108"/>
        <v>0</v>
      </c>
      <c r="H197" s="314"/>
      <c r="J197" s="396"/>
      <c r="K197" s="369">
        <v>5.0999999999999996</v>
      </c>
      <c r="L197" s="396"/>
      <c r="M197" s="396"/>
      <c r="N197" s="396"/>
      <c r="O197" s="396"/>
      <c r="P197" s="396"/>
      <c r="Q197" s="397"/>
      <c r="R197" s="397"/>
      <c r="S197" s="397"/>
      <c r="T197" s="397"/>
      <c r="U197" s="397"/>
      <c r="V197" s="397"/>
      <c r="W197" s="397"/>
      <c r="X197" s="397"/>
      <c r="Y197" s="397"/>
    </row>
    <row r="198">
      <c r="A198" s="310">
        <f t="shared" si="114"/>
        <v>151</v>
      </c>
      <c r="B198" s="367"/>
      <c r="C198" s="312" t="s">
        <v>400</v>
      </c>
      <c r="D198" s="312" t="s">
        <v>401</v>
      </c>
      <c r="E198" s="312" t="s">
        <v>112</v>
      </c>
      <c r="F198" s="313">
        <f t="shared" si="111"/>
        <v>1000</v>
      </c>
      <c r="G198" s="368">
        <f t="shared" si="108"/>
        <v>0</v>
      </c>
      <c r="H198" s="314"/>
      <c r="J198" s="396"/>
      <c r="K198" s="369">
        <v>5.5999999999999996</v>
      </c>
      <c r="L198" s="396"/>
      <c r="M198" s="396"/>
      <c r="N198" s="396"/>
      <c r="O198" s="396"/>
      <c r="P198" s="396"/>
      <c r="Q198" s="397"/>
      <c r="R198" s="397"/>
      <c r="S198" s="397"/>
      <c r="T198" s="397"/>
      <c r="U198" s="397"/>
      <c r="V198" s="397"/>
      <c r="W198" s="397"/>
      <c r="X198" s="397"/>
      <c r="Y198" s="397"/>
    </row>
    <row r="199">
      <c r="A199" s="310">
        <f t="shared" si="114"/>
        <v>152</v>
      </c>
      <c r="B199" s="367"/>
      <c r="C199" s="312" t="s">
        <v>402</v>
      </c>
      <c r="D199" s="312" t="s">
        <v>403</v>
      </c>
      <c r="E199" s="312" t="s">
        <v>112</v>
      </c>
      <c r="F199" s="313">
        <f t="shared" si="111"/>
        <v>800</v>
      </c>
      <c r="G199" s="368">
        <f t="shared" si="108"/>
        <v>0</v>
      </c>
      <c r="H199" s="314"/>
      <c r="J199" s="396"/>
      <c r="K199" s="369">
        <v>4.2000000000000002</v>
      </c>
      <c r="L199" s="396"/>
      <c r="M199" s="396"/>
      <c r="N199" s="396"/>
      <c r="O199" s="396"/>
      <c r="P199" s="396"/>
      <c r="Q199" s="397"/>
      <c r="R199" s="397"/>
      <c r="S199" s="397"/>
      <c r="T199" s="397"/>
      <c r="U199" s="397"/>
      <c r="V199" s="397"/>
      <c r="W199" s="397"/>
      <c r="X199" s="397"/>
      <c r="Y199" s="397"/>
    </row>
    <row r="200">
      <c r="A200" s="310">
        <f t="shared" si="114"/>
        <v>153</v>
      </c>
      <c r="B200" s="367"/>
      <c r="C200" s="312" t="s">
        <v>404</v>
      </c>
      <c r="D200" s="312" t="s">
        <v>405</v>
      </c>
      <c r="E200" s="312" t="s">
        <v>112</v>
      </c>
      <c r="F200" s="313">
        <f t="shared" si="111"/>
        <v>1000</v>
      </c>
      <c r="G200" s="368">
        <f t="shared" si="108"/>
        <v>0</v>
      </c>
      <c r="H200" s="314"/>
      <c r="J200" s="396"/>
      <c r="K200" s="369">
        <v>5.5</v>
      </c>
      <c r="L200" s="396"/>
      <c r="M200" s="396"/>
      <c r="N200" s="396"/>
      <c r="O200" s="396"/>
      <c r="P200" s="396"/>
      <c r="Q200" s="397"/>
      <c r="R200" s="397"/>
      <c r="S200" s="397"/>
      <c r="T200" s="397"/>
      <c r="U200" s="397"/>
      <c r="V200" s="397"/>
      <c r="W200" s="397"/>
      <c r="X200" s="397"/>
      <c r="Y200" s="397"/>
    </row>
    <row r="201">
      <c r="A201" s="310">
        <f t="shared" si="114"/>
        <v>154</v>
      </c>
      <c r="B201" s="367"/>
      <c r="C201" s="312" t="s">
        <v>406</v>
      </c>
      <c r="D201" s="312" t="s">
        <v>407</v>
      </c>
      <c r="E201" s="312" t="s">
        <v>112</v>
      </c>
      <c r="F201" s="313">
        <f t="shared" si="111"/>
        <v>800</v>
      </c>
      <c r="G201" s="368">
        <f t="shared" si="108"/>
        <v>0</v>
      </c>
      <c r="H201" s="314"/>
      <c r="J201" s="396"/>
      <c r="K201" s="369">
        <v>4.2000000000000002</v>
      </c>
      <c r="L201" s="396"/>
      <c r="M201" s="396"/>
      <c r="N201" s="396"/>
      <c r="O201" s="396"/>
      <c r="P201" s="396"/>
      <c r="Q201" s="397"/>
      <c r="R201" s="397"/>
      <c r="S201" s="397"/>
      <c r="T201" s="397"/>
      <c r="U201" s="397"/>
      <c r="V201" s="397"/>
      <c r="W201" s="397"/>
      <c r="X201" s="397"/>
      <c r="Y201" s="397"/>
    </row>
    <row r="202">
      <c r="A202" s="326">
        <f t="shared" si="114"/>
        <v>155</v>
      </c>
      <c r="B202" s="370"/>
      <c r="C202" s="328" t="s">
        <v>408</v>
      </c>
      <c r="D202" s="328" t="s">
        <v>409</v>
      </c>
      <c r="E202" s="328" t="s">
        <v>112</v>
      </c>
      <c r="F202" s="313">
        <f t="shared" si="111"/>
        <v>800</v>
      </c>
      <c r="G202" s="372">
        <f>F202*G165</f>
        <v>0</v>
      </c>
      <c r="H202" s="330"/>
      <c r="J202" s="396"/>
      <c r="K202" s="369">
        <v>4.2000000000000002</v>
      </c>
      <c r="L202" s="396"/>
      <c r="M202" s="396"/>
      <c r="N202" s="396"/>
      <c r="O202" s="396"/>
      <c r="P202" s="396"/>
      <c r="Q202" s="397"/>
      <c r="R202" s="397"/>
      <c r="S202" s="397"/>
      <c r="T202" s="397"/>
      <c r="U202" s="397"/>
      <c r="V202" s="397"/>
      <c r="W202" s="397"/>
      <c r="X202" s="397"/>
      <c r="Y202" s="397"/>
    </row>
    <row r="203">
      <c r="A203" s="373"/>
      <c r="B203" s="376"/>
      <c r="C203" s="375"/>
      <c r="D203" s="305" t="s">
        <v>410</v>
      </c>
      <c r="E203" s="376"/>
      <c r="F203" s="364" t="s">
        <v>214</v>
      </c>
      <c r="G203" s="365"/>
      <c r="H203" s="309" t="s">
        <v>222</v>
      </c>
    </row>
    <row r="204">
      <c r="A204" s="310">
        <f>A202+1</f>
        <v>156</v>
      </c>
      <c r="B204" s="367"/>
      <c r="C204" s="312" t="s">
        <v>411</v>
      </c>
      <c r="D204" s="312" t="s">
        <v>412</v>
      </c>
      <c r="E204" s="312" t="s">
        <v>93</v>
      </c>
      <c r="F204" s="313">
        <f t="shared" ref="F204:F267" si="115">ROUND((K204*100.29)+(K204*100.29)*80%,-2)</f>
        <v>9200</v>
      </c>
      <c r="G204" s="368">
        <f t="shared" ref="G204:G213" si="116">F204*$G$203</f>
        <v>0</v>
      </c>
      <c r="H204" s="314"/>
      <c r="K204" s="369">
        <v>50.700000000000003</v>
      </c>
    </row>
    <row r="205">
      <c r="A205" s="310">
        <f t="shared" ref="A205:A208" si="117">A204+1</f>
        <v>157</v>
      </c>
      <c r="B205" s="367"/>
      <c r="C205" s="312" t="s">
        <v>413</v>
      </c>
      <c r="D205" s="312" t="s">
        <v>414</v>
      </c>
      <c r="E205" s="312" t="s">
        <v>93</v>
      </c>
      <c r="F205" s="313">
        <f t="shared" si="115"/>
        <v>9400</v>
      </c>
      <c r="G205" s="368">
        <f t="shared" si="116"/>
        <v>0</v>
      </c>
      <c r="H205" s="314"/>
      <c r="K205" s="369">
        <v>51.799999999999997</v>
      </c>
    </row>
    <row r="206">
      <c r="A206" s="310">
        <f t="shared" si="117"/>
        <v>158</v>
      </c>
      <c r="B206" s="367"/>
      <c r="C206" s="312" t="s">
        <v>415</v>
      </c>
      <c r="D206" s="312" t="s">
        <v>416</v>
      </c>
      <c r="E206" s="312" t="s">
        <v>93</v>
      </c>
      <c r="F206" s="313">
        <f t="shared" si="115"/>
        <v>10000</v>
      </c>
      <c r="G206" s="368">
        <f t="shared" si="116"/>
        <v>0</v>
      </c>
      <c r="H206" s="314"/>
      <c r="K206" s="369">
        <v>55.200000000000003</v>
      </c>
    </row>
    <row r="207">
      <c r="A207" s="310">
        <f t="shared" si="117"/>
        <v>159</v>
      </c>
      <c r="B207" s="367"/>
      <c r="C207" s="312" t="s">
        <v>417</v>
      </c>
      <c r="D207" s="312" t="s">
        <v>418</v>
      </c>
      <c r="E207" s="312" t="s">
        <v>93</v>
      </c>
      <c r="F207" s="313">
        <f t="shared" si="115"/>
        <v>9400</v>
      </c>
      <c r="G207" s="368">
        <f t="shared" si="116"/>
        <v>0</v>
      </c>
      <c r="H207" s="314"/>
      <c r="K207" s="369">
        <v>52.100000000000001</v>
      </c>
    </row>
    <row r="208">
      <c r="A208" s="310">
        <f t="shared" si="117"/>
        <v>160</v>
      </c>
      <c r="B208" s="367"/>
      <c r="C208" s="312" t="s">
        <v>419</v>
      </c>
      <c r="D208" s="312" t="s">
        <v>420</v>
      </c>
      <c r="E208" s="312" t="s">
        <v>93</v>
      </c>
      <c r="F208" s="313">
        <f t="shared" si="115"/>
        <v>9400</v>
      </c>
      <c r="G208" s="368">
        <f t="shared" si="116"/>
        <v>0</v>
      </c>
      <c r="H208" s="314"/>
      <c r="K208" s="369">
        <v>52.100000000000001</v>
      </c>
    </row>
    <row r="209">
      <c r="A209" s="377"/>
      <c r="B209" s="325"/>
      <c r="C209" s="368"/>
      <c r="D209" s="323" t="s">
        <v>103</v>
      </c>
      <c r="E209" s="325"/>
      <c r="F209" s="313">
        <f t="shared" si="115"/>
        <v>0</v>
      </c>
      <c r="G209" s="368"/>
      <c r="H209" s="314"/>
      <c r="K209" s="369"/>
    </row>
    <row r="210">
      <c r="A210" s="310">
        <f>A208+1</f>
        <v>161</v>
      </c>
      <c r="B210" s="367"/>
      <c r="C210" s="401" t="s">
        <v>656</v>
      </c>
      <c r="D210" s="401" t="s">
        <v>657</v>
      </c>
      <c r="E210" s="312" t="s">
        <v>93</v>
      </c>
      <c r="F210" s="313">
        <f t="shared" si="115"/>
        <v>3600</v>
      </c>
      <c r="G210" s="368">
        <f t="shared" si="116"/>
        <v>0</v>
      </c>
      <c r="H210" s="314"/>
      <c r="K210" s="369">
        <v>19.899999999999999</v>
      </c>
    </row>
    <row r="211">
      <c r="A211" s="310">
        <f t="shared" ref="A211:A215" si="118">A210+1</f>
        <v>162</v>
      </c>
      <c r="B211" s="367"/>
      <c r="C211" s="312" t="s">
        <v>423</v>
      </c>
      <c r="D211" s="312" t="s">
        <v>424</v>
      </c>
      <c r="E211" s="312" t="s">
        <v>93</v>
      </c>
      <c r="F211" s="313">
        <f t="shared" si="115"/>
        <v>3800</v>
      </c>
      <c r="G211" s="368">
        <f t="shared" si="116"/>
        <v>0</v>
      </c>
      <c r="H211" s="314"/>
      <c r="K211" s="369">
        <v>21.100000000000001</v>
      </c>
    </row>
    <row r="212">
      <c r="A212" s="310">
        <f t="shared" si="118"/>
        <v>163</v>
      </c>
      <c r="B212" s="367"/>
      <c r="C212" s="312" t="s">
        <v>425</v>
      </c>
      <c r="D212" s="312" t="s">
        <v>426</v>
      </c>
      <c r="E212" s="312" t="s">
        <v>93</v>
      </c>
      <c r="F212" s="313">
        <f t="shared" si="115"/>
        <v>3800</v>
      </c>
      <c r="G212" s="368">
        <f t="shared" si="116"/>
        <v>0</v>
      </c>
      <c r="H212" s="314"/>
      <c r="K212" s="369">
        <v>20.899999999999999</v>
      </c>
    </row>
    <row r="213">
      <c r="A213" s="310">
        <f t="shared" si="118"/>
        <v>164</v>
      </c>
      <c r="B213" s="367"/>
      <c r="C213" s="312" t="s">
        <v>427</v>
      </c>
      <c r="D213" s="312" t="s">
        <v>428</v>
      </c>
      <c r="E213" s="312" t="s">
        <v>112</v>
      </c>
      <c r="F213" s="313">
        <f t="shared" si="115"/>
        <v>2400</v>
      </c>
      <c r="G213" s="368">
        <f t="shared" si="116"/>
        <v>0</v>
      </c>
      <c r="H213" s="314"/>
      <c r="K213" s="369">
        <v>13.199999999999999</v>
      </c>
    </row>
    <row r="214">
      <c r="A214" s="310">
        <f t="shared" si="118"/>
        <v>165</v>
      </c>
      <c r="B214" s="402"/>
      <c r="C214" s="312" t="s">
        <v>431</v>
      </c>
      <c r="D214" s="312" t="s">
        <v>430</v>
      </c>
      <c r="E214" s="312" t="s">
        <v>112</v>
      </c>
      <c r="F214" s="313">
        <f t="shared" si="115"/>
        <v>2400</v>
      </c>
      <c r="G214" s="368">
        <f t="shared" ref="G214:G215" si="119">F214*G202</f>
        <v>0</v>
      </c>
      <c r="H214" s="403"/>
      <c r="K214" s="369">
        <v>13.1</v>
      </c>
    </row>
    <row r="215">
      <c r="A215" s="326">
        <f t="shared" si="118"/>
        <v>166</v>
      </c>
      <c r="B215" s="370"/>
      <c r="C215" s="404" t="s">
        <v>658</v>
      </c>
      <c r="D215" s="404" t="s">
        <v>659</v>
      </c>
      <c r="E215" s="404" t="s">
        <v>112</v>
      </c>
      <c r="F215" s="313">
        <f t="shared" si="115"/>
        <v>2400</v>
      </c>
      <c r="G215" s="390">
        <f t="shared" si="119"/>
        <v>0</v>
      </c>
      <c r="H215" s="330"/>
      <c r="K215" s="369">
        <v>13.300000000000001</v>
      </c>
    </row>
    <row r="216" ht="18.75">
      <c r="A216" s="299" t="s">
        <v>432</v>
      </c>
      <c r="B216" s="300"/>
      <c r="C216" s="300"/>
      <c r="D216" s="300"/>
      <c r="E216" s="300"/>
      <c r="F216" s="300"/>
      <c r="G216" s="300"/>
      <c r="H216" s="301"/>
    </row>
    <row r="217">
      <c r="A217" s="405"/>
      <c r="B217" s="374"/>
      <c r="C217" s="406"/>
      <c r="D217" s="395" t="s">
        <v>433</v>
      </c>
      <c r="E217" s="376"/>
      <c r="F217" s="407" t="s">
        <v>214</v>
      </c>
      <c r="G217" s="365"/>
      <c r="H217" s="408" t="s">
        <v>434</v>
      </c>
    </row>
    <row r="218" ht="25.5">
      <c r="A218" s="409">
        <f>A215+1</f>
        <v>167</v>
      </c>
      <c r="B218" s="367"/>
      <c r="C218" s="410" t="s">
        <v>437</v>
      </c>
      <c r="D218" s="411" t="s">
        <v>438</v>
      </c>
      <c r="E218" s="411" t="s">
        <v>93</v>
      </c>
      <c r="F218" s="313">
        <f t="shared" si="115"/>
        <v>2100</v>
      </c>
      <c r="G218" s="368">
        <f t="shared" ref="G218:G223" si="120">F218*$G$217</f>
        <v>0</v>
      </c>
      <c r="H218" s="412"/>
      <c r="K218" s="413">
        <v>11.699999999999999</v>
      </c>
    </row>
    <row r="219" ht="25.5">
      <c r="A219" s="409">
        <f t="shared" ref="A219:A223" si="121">A218+1</f>
        <v>168</v>
      </c>
      <c r="B219" s="367"/>
      <c r="C219" s="410" t="s">
        <v>439</v>
      </c>
      <c r="D219" s="411" t="s">
        <v>440</v>
      </c>
      <c r="E219" s="411" t="s">
        <v>93</v>
      </c>
      <c r="F219" s="313">
        <f t="shared" si="115"/>
        <v>2100</v>
      </c>
      <c r="G219" s="368">
        <f t="shared" si="120"/>
        <v>0</v>
      </c>
      <c r="H219" s="412"/>
      <c r="K219" s="413">
        <v>11.699999999999999</v>
      </c>
    </row>
    <row r="220" ht="25.5">
      <c r="A220" s="409">
        <f t="shared" si="121"/>
        <v>169</v>
      </c>
      <c r="B220" s="367"/>
      <c r="C220" s="410" t="s">
        <v>660</v>
      </c>
      <c r="D220" s="411" t="s">
        <v>661</v>
      </c>
      <c r="E220" s="411" t="s">
        <v>93</v>
      </c>
      <c r="F220" s="313">
        <f t="shared" si="115"/>
        <v>2200</v>
      </c>
      <c r="G220" s="368">
        <f t="shared" si="120"/>
        <v>0</v>
      </c>
      <c r="H220" s="412"/>
      <c r="K220" s="413">
        <v>12.300000000000001</v>
      </c>
    </row>
    <row r="221" ht="25.5">
      <c r="A221" s="409">
        <f t="shared" si="121"/>
        <v>170</v>
      </c>
      <c r="B221" s="367"/>
      <c r="C221" s="410" t="s">
        <v>441</v>
      </c>
      <c r="D221" s="411" t="s">
        <v>662</v>
      </c>
      <c r="E221" s="411" t="s">
        <v>93</v>
      </c>
      <c r="F221" s="313">
        <f t="shared" si="115"/>
        <v>2200</v>
      </c>
      <c r="G221" s="368">
        <f t="shared" si="120"/>
        <v>0</v>
      </c>
      <c r="H221" s="412"/>
      <c r="K221" s="413">
        <v>12.300000000000001</v>
      </c>
    </row>
    <row r="222" ht="25.5">
      <c r="A222" s="409">
        <f t="shared" si="121"/>
        <v>171</v>
      </c>
      <c r="B222" s="367"/>
      <c r="C222" s="410" t="s">
        <v>443</v>
      </c>
      <c r="D222" s="411" t="s">
        <v>444</v>
      </c>
      <c r="E222" s="411" t="s">
        <v>93</v>
      </c>
      <c r="F222" s="313">
        <f t="shared" si="115"/>
        <v>2100</v>
      </c>
      <c r="G222" s="368">
        <f t="shared" si="120"/>
        <v>0</v>
      </c>
      <c r="H222" s="412"/>
      <c r="K222" s="413">
        <v>11.699999999999999</v>
      </c>
    </row>
    <row r="223" ht="25.5">
      <c r="A223" s="414">
        <f t="shared" si="121"/>
        <v>172</v>
      </c>
      <c r="B223" s="370"/>
      <c r="C223" s="415" t="s">
        <v>435</v>
      </c>
      <c r="D223" s="416" t="s">
        <v>436</v>
      </c>
      <c r="E223" s="416" t="s">
        <v>93</v>
      </c>
      <c r="F223" s="313">
        <f t="shared" si="115"/>
        <v>2100</v>
      </c>
      <c r="G223" s="368">
        <f t="shared" si="120"/>
        <v>0</v>
      </c>
      <c r="H223" s="417"/>
      <c r="K223" s="413">
        <v>11.699999999999999</v>
      </c>
    </row>
    <row r="224">
      <c r="A224" s="418"/>
      <c r="B224" s="419"/>
      <c r="C224" s="420"/>
      <c r="D224" s="421" t="s">
        <v>445</v>
      </c>
      <c r="E224" s="361"/>
      <c r="F224" s="407" t="s">
        <v>214</v>
      </c>
      <c r="G224" s="365"/>
      <c r="H224" s="422" t="s">
        <v>446</v>
      </c>
    </row>
    <row r="225">
      <c r="A225" s="409">
        <f>A223+1</f>
        <v>173</v>
      </c>
      <c r="B225" s="367"/>
      <c r="C225" s="410" t="s">
        <v>447</v>
      </c>
      <c r="D225" s="411" t="s">
        <v>448</v>
      </c>
      <c r="E225" s="411" t="s">
        <v>93</v>
      </c>
      <c r="F225" s="313">
        <f t="shared" si="115"/>
        <v>3500</v>
      </c>
      <c r="G225" s="368">
        <f t="shared" ref="G225:G228" si="122">F225*$G$224</f>
        <v>0</v>
      </c>
      <c r="H225" s="412"/>
      <c r="K225" s="413">
        <v>19.300000000000001</v>
      </c>
    </row>
    <row r="226">
      <c r="A226" s="409">
        <f t="shared" ref="A226:A229" si="123">A225+1</f>
        <v>174</v>
      </c>
      <c r="B226" s="367"/>
      <c r="C226" s="410" t="s">
        <v>449</v>
      </c>
      <c r="D226" s="411" t="s">
        <v>450</v>
      </c>
      <c r="E226" s="411" t="s">
        <v>93</v>
      </c>
      <c r="F226" s="313">
        <f t="shared" si="115"/>
        <v>5300</v>
      </c>
      <c r="G226" s="368">
        <f t="shared" si="122"/>
        <v>0</v>
      </c>
      <c r="H226" s="412"/>
      <c r="K226" s="413">
        <v>29.5</v>
      </c>
    </row>
    <row r="227">
      <c r="A227" s="409">
        <f t="shared" si="123"/>
        <v>175</v>
      </c>
      <c r="B227" s="367"/>
      <c r="C227" s="410" t="s">
        <v>451</v>
      </c>
      <c r="D227" s="411" t="s">
        <v>452</v>
      </c>
      <c r="E227" s="411" t="s">
        <v>93</v>
      </c>
      <c r="F227" s="313">
        <f t="shared" si="115"/>
        <v>3800</v>
      </c>
      <c r="G227" s="368">
        <f t="shared" si="122"/>
        <v>0</v>
      </c>
      <c r="H227" s="412"/>
      <c r="K227" s="413">
        <v>21.100000000000001</v>
      </c>
    </row>
    <row r="228">
      <c r="A228" s="409">
        <f t="shared" si="123"/>
        <v>176</v>
      </c>
      <c r="B228" s="367"/>
      <c r="C228" s="410" t="s">
        <v>453</v>
      </c>
      <c r="D228" s="411" t="s">
        <v>454</v>
      </c>
      <c r="E228" s="411" t="s">
        <v>93</v>
      </c>
      <c r="F228" s="313">
        <f t="shared" si="115"/>
        <v>3500</v>
      </c>
      <c r="G228" s="368">
        <f t="shared" si="122"/>
        <v>0</v>
      </c>
      <c r="H228" s="412"/>
      <c r="K228" s="413">
        <v>19.300000000000001</v>
      </c>
    </row>
    <row r="229">
      <c r="A229" s="414">
        <f t="shared" si="123"/>
        <v>177</v>
      </c>
      <c r="B229" s="370"/>
      <c r="C229" s="415" t="s">
        <v>455</v>
      </c>
      <c r="D229" s="416" t="s">
        <v>456</v>
      </c>
      <c r="E229" s="416" t="s">
        <v>93</v>
      </c>
      <c r="F229" s="313">
        <f t="shared" si="115"/>
        <v>4000</v>
      </c>
      <c r="G229" s="372">
        <f>F229*G224</f>
        <v>0</v>
      </c>
      <c r="H229" s="417"/>
      <c r="K229" s="413">
        <v>22.199999999999999</v>
      </c>
    </row>
    <row r="230">
      <c r="A230" s="418"/>
      <c r="B230" s="419"/>
      <c r="C230" s="420"/>
      <c r="D230" s="421" t="s">
        <v>457</v>
      </c>
      <c r="E230" s="361"/>
      <c r="F230" s="407" t="s">
        <v>214</v>
      </c>
      <c r="G230" s="365"/>
      <c r="H230" s="422" t="s">
        <v>446</v>
      </c>
    </row>
    <row r="231">
      <c r="A231" s="409">
        <f>A229+1</f>
        <v>178</v>
      </c>
      <c r="B231" s="367"/>
      <c r="C231" s="410" t="s">
        <v>458</v>
      </c>
      <c r="D231" s="411" t="s">
        <v>459</v>
      </c>
      <c r="E231" s="411" t="s">
        <v>93</v>
      </c>
      <c r="F231" s="313">
        <f t="shared" si="115"/>
        <v>4300</v>
      </c>
      <c r="G231" s="368">
        <f t="shared" ref="G231:G235" si="124">F231*$G$230</f>
        <v>0</v>
      </c>
      <c r="H231" s="412"/>
      <c r="K231" s="413">
        <v>24</v>
      </c>
    </row>
    <row r="232">
      <c r="A232" s="409">
        <f t="shared" ref="A232:A233" si="125">A231+1</f>
        <v>179</v>
      </c>
      <c r="B232" s="367"/>
      <c r="C232" s="410" t="s">
        <v>460</v>
      </c>
      <c r="D232" s="411" t="s">
        <v>461</v>
      </c>
      <c r="E232" s="411" t="s">
        <v>93</v>
      </c>
      <c r="F232" s="313">
        <f t="shared" si="115"/>
        <v>4300</v>
      </c>
      <c r="G232" s="368">
        <f t="shared" si="124"/>
        <v>0</v>
      </c>
      <c r="H232" s="412"/>
      <c r="K232" s="413">
        <v>24</v>
      </c>
    </row>
    <row r="233">
      <c r="A233" s="409">
        <f t="shared" si="125"/>
        <v>180</v>
      </c>
      <c r="B233" s="367"/>
      <c r="C233" s="410" t="s">
        <v>462</v>
      </c>
      <c r="D233" s="411" t="s">
        <v>463</v>
      </c>
      <c r="E233" s="411" t="s">
        <v>93</v>
      </c>
      <c r="F233" s="313">
        <f t="shared" si="115"/>
        <v>6000</v>
      </c>
      <c r="G233" s="368">
        <f t="shared" si="124"/>
        <v>0</v>
      </c>
      <c r="H233" s="412"/>
      <c r="K233" s="413">
        <v>33.5</v>
      </c>
    </row>
    <row r="234">
      <c r="A234" s="409">
        <f t="shared" ref="A234:A235" si="126">A232+1</f>
        <v>180</v>
      </c>
      <c r="B234" s="367"/>
      <c r="C234" s="410" t="s">
        <v>464</v>
      </c>
      <c r="D234" s="411" t="s">
        <v>465</v>
      </c>
      <c r="E234" s="411" t="s">
        <v>93</v>
      </c>
      <c r="F234" s="313">
        <f t="shared" si="115"/>
        <v>4900</v>
      </c>
      <c r="G234" s="368">
        <f t="shared" si="124"/>
        <v>0</v>
      </c>
      <c r="H234" s="412"/>
      <c r="K234" s="413">
        <v>26.899999999999999</v>
      </c>
    </row>
    <row r="235">
      <c r="A235" s="409">
        <f t="shared" si="126"/>
        <v>181</v>
      </c>
      <c r="B235" s="367"/>
      <c r="C235" s="410" t="s">
        <v>466</v>
      </c>
      <c r="D235" s="411" t="s">
        <v>467</v>
      </c>
      <c r="E235" s="411" t="s">
        <v>93</v>
      </c>
      <c r="F235" s="313">
        <f t="shared" si="115"/>
        <v>4900</v>
      </c>
      <c r="G235" s="368">
        <f t="shared" si="124"/>
        <v>0</v>
      </c>
      <c r="H235" s="412"/>
      <c r="K235" s="413">
        <v>26.899999999999999</v>
      </c>
    </row>
    <row r="236">
      <c r="A236" s="414">
        <f>A235+1</f>
        <v>182</v>
      </c>
      <c r="B236" s="370"/>
      <c r="C236" s="415" t="s">
        <v>468</v>
      </c>
      <c r="D236" s="416" t="s">
        <v>469</v>
      </c>
      <c r="E236" s="416" t="s">
        <v>93</v>
      </c>
      <c r="F236" s="313">
        <f t="shared" si="115"/>
        <v>4900</v>
      </c>
      <c r="G236" s="372">
        <f>F236*G230</f>
        <v>0</v>
      </c>
      <c r="H236" s="417"/>
      <c r="K236" s="413">
        <v>26.899999999999999</v>
      </c>
    </row>
    <row r="237">
      <c r="A237" s="405"/>
      <c r="B237" s="374"/>
      <c r="C237" s="406"/>
      <c r="D237" s="395" t="s">
        <v>470</v>
      </c>
      <c r="E237" s="376"/>
      <c r="F237" s="407" t="s">
        <v>214</v>
      </c>
      <c r="G237" s="392"/>
      <c r="H237" s="423"/>
    </row>
    <row r="238">
      <c r="A238" s="409">
        <f>A236+1</f>
        <v>183</v>
      </c>
      <c r="B238" s="367"/>
      <c r="C238" s="410"/>
      <c r="D238" s="424" t="s">
        <v>472</v>
      </c>
      <c r="E238" s="411" t="s">
        <v>93</v>
      </c>
      <c r="F238" s="313">
        <f t="shared" si="115"/>
        <v>1500</v>
      </c>
      <c r="G238" s="368">
        <f t="shared" ref="G238:G243" si="127">F238*$G$237</f>
        <v>0</v>
      </c>
      <c r="H238" s="412" t="s">
        <v>473</v>
      </c>
      <c r="K238" s="425">
        <v>8.4000000000000004</v>
      </c>
    </row>
    <row r="239">
      <c r="A239" s="409">
        <f t="shared" ref="A239:A243" si="128">A238+1</f>
        <v>184</v>
      </c>
      <c r="B239" s="367"/>
      <c r="C239" s="410"/>
      <c r="D239" s="424" t="s">
        <v>474</v>
      </c>
      <c r="E239" s="411" t="s">
        <v>93</v>
      </c>
      <c r="F239" s="313">
        <f t="shared" si="115"/>
        <v>1400</v>
      </c>
      <c r="G239" s="368">
        <f t="shared" si="127"/>
        <v>0</v>
      </c>
      <c r="H239" s="412"/>
      <c r="K239" s="425">
        <v>7.5999999999999996</v>
      </c>
    </row>
    <row r="240">
      <c r="A240" s="409">
        <f t="shared" si="128"/>
        <v>185</v>
      </c>
      <c r="B240" s="367"/>
      <c r="C240" s="410"/>
      <c r="D240" s="424" t="s">
        <v>475</v>
      </c>
      <c r="E240" s="411" t="s">
        <v>93</v>
      </c>
      <c r="F240" s="313">
        <f t="shared" si="115"/>
        <v>1400</v>
      </c>
      <c r="G240" s="368">
        <f t="shared" si="127"/>
        <v>0</v>
      </c>
      <c r="H240" s="412"/>
      <c r="K240" s="425">
        <v>7.5999999999999996</v>
      </c>
    </row>
    <row r="241">
      <c r="A241" s="409">
        <f t="shared" si="128"/>
        <v>186</v>
      </c>
      <c r="B241" s="367"/>
      <c r="C241" s="410"/>
      <c r="D241" s="424" t="s">
        <v>476</v>
      </c>
      <c r="E241" s="411" t="s">
        <v>93</v>
      </c>
      <c r="F241" s="313">
        <f t="shared" si="115"/>
        <v>1500</v>
      </c>
      <c r="G241" s="368">
        <f t="shared" si="127"/>
        <v>0</v>
      </c>
      <c r="H241" s="412"/>
      <c r="K241" s="425">
        <v>8.4000000000000004</v>
      </c>
    </row>
    <row r="242">
      <c r="A242" s="409">
        <f t="shared" si="128"/>
        <v>187</v>
      </c>
      <c r="B242" s="367"/>
      <c r="C242" s="410"/>
      <c r="D242" s="424" t="s">
        <v>477</v>
      </c>
      <c r="E242" s="411" t="s">
        <v>93</v>
      </c>
      <c r="F242" s="313">
        <f t="shared" si="115"/>
        <v>1500</v>
      </c>
      <c r="G242" s="368">
        <f t="shared" si="127"/>
        <v>0</v>
      </c>
      <c r="H242" s="412"/>
      <c r="K242" s="425">
        <v>8.4000000000000004</v>
      </c>
    </row>
    <row r="243">
      <c r="A243" s="414">
        <f t="shared" si="128"/>
        <v>188</v>
      </c>
      <c r="B243" s="370"/>
      <c r="C243" s="415"/>
      <c r="D243" s="426" t="s">
        <v>478</v>
      </c>
      <c r="E243" s="416" t="s">
        <v>93</v>
      </c>
      <c r="F243" s="313">
        <f t="shared" si="115"/>
        <v>1500</v>
      </c>
      <c r="G243" s="372">
        <f t="shared" si="127"/>
        <v>0</v>
      </c>
      <c r="H243" s="417"/>
      <c r="K243" s="425">
        <v>8.4000000000000004</v>
      </c>
    </row>
    <row r="244">
      <c r="A244" s="418"/>
      <c r="B244" s="419"/>
      <c r="C244" s="420"/>
      <c r="D244" s="421" t="s">
        <v>479</v>
      </c>
      <c r="E244" s="361"/>
      <c r="F244" s="427"/>
      <c r="G244" s="361"/>
      <c r="H244" s="422" t="s">
        <v>90</v>
      </c>
    </row>
    <row r="245">
      <c r="A245" s="409">
        <f>A243+1</f>
        <v>189</v>
      </c>
      <c r="B245" s="367"/>
      <c r="C245" s="410" t="s">
        <v>480</v>
      </c>
      <c r="D245" s="428" t="s">
        <v>663</v>
      </c>
      <c r="E245" s="411" t="s">
        <v>93</v>
      </c>
      <c r="F245" s="429" t="s">
        <v>57</v>
      </c>
      <c r="G245" s="313">
        <f t="shared" ref="G245:G288" si="129">ROUND(K245+K245*80%,-2)</f>
        <v>4100</v>
      </c>
      <c r="H245" s="412"/>
      <c r="K245" s="430">
        <v>2300</v>
      </c>
    </row>
    <row r="246">
      <c r="A246" s="409">
        <f t="shared" ref="A246:A247" si="130">A245+1</f>
        <v>190</v>
      </c>
      <c r="B246" s="367"/>
      <c r="C246" s="410" t="s">
        <v>482</v>
      </c>
      <c r="D246" s="428" t="s">
        <v>664</v>
      </c>
      <c r="E246" s="411" t="s">
        <v>93</v>
      </c>
      <c r="F246" s="429" t="s">
        <v>57</v>
      </c>
      <c r="G246" s="313">
        <f t="shared" si="129"/>
        <v>4800</v>
      </c>
      <c r="H246" s="412"/>
      <c r="K246" s="430">
        <v>2680</v>
      </c>
    </row>
    <row r="247">
      <c r="A247" s="414">
        <f t="shared" si="130"/>
        <v>191</v>
      </c>
      <c r="B247" s="370"/>
      <c r="C247" s="415" t="s">
        <v>484</v>
      </c>
      <c r="D247" s="431" t="s">
        <v>665</v>
      </c>
      <c r="E247" s="416" t="s">
        <v>93</v>
      </c>
      <c r="F247" s="432" t="s">
        <v>57</v>
      </c>
      <c r="G247" s="313">
        <f t="shared" si="129"/>
        <v>4100</v>
      </c>
      <c r="H247" s="417"/>
      <c r="K247" s="430">
        <v>2300</v>
      </c>
    </row>
    <row r="248" ht="18.75">
      <c r="A248" s="299" t="s">
        <v>486</v>
      </c>
      <c r="B248" s="300"/>
      <c r="C248" s="300"/>
      <c r="D248" s="300"/>
      <c r="E248" s="300"/>
      <c r="F248" s="300"/>
      <c r="G248" s="300"/>
      <c r="H248" s="301"/>
    </row>
    <row r="249">
      <c r="A249" s="405"/>
      <c r="B249" s="376"/>
      <c r="C249" s="406"/>
      <c r="D249" s="395" t="s">
        <v>487</v>
      </c>
      <c r="E249" s="376"/>
      <c r="F249" s="433"/>
      <c r="G249" s="434"/>
      <c r="H249" s="435" t="s">
        <v>488</v>
      </c>
    </row>
    <row r="250" ht="25.5">
      <c r="A250" s="409">
        <f>A247+1</f>
        <v>192</v>
      </c>
      <c r="B250" s="367"/>
      <c r="C250" s="410" t="s">
        <v>489</v>
      </c>
      <c r="D250" s="411" t="s">
        <v>490</v>
      </c>
      <c r="E250" s="411"/>
      <c r="F250" s="429" t="s">
        <v>57</v>
      </c>
      <c r="G250" s="313">
        <f t="shared" si="129"/>
        <v>800</v>
      </c>
      <c r="H250" s="435"/>
      <c r="K250" s="430">
        <v>430</v>
      </c>
    </row>
    <row r="251" ht="25.5">
      <c r="A251" s="409">
        <f t="shared" ref="A251:A258" si="131">A250+1</f>
        <v>193</v>
      </c>
      <c r="B251" s="367"/>
      <c r="C251" s="410" t="s">
        <v>491</v>
      </c>
      <c r="D251" s="411" t="s">
        <v>492</v>
      </c>
      <c r="E251" s="411"/>
      <c r="F251" s="429" t="s">
        <v>57</v>
      </c>
      <c r="G251" s="313">
        <f t="shared" si="129"/>
        <v>800</v>
      </c>
      <c r="H251" s="435"/>
      <c r="K251" s="430">
        <v>450</v>
      </c>
    </row>
    <row r="252" ht="25.5">
      <c r="A252" s="409">
        <f t="shared" si="131"/>
        <v>194</v>
      </c>
      <c r="B252" s="367"/>
      <c r="C252" s="410" t="s">
        <v>493</v>
      </c>
      <c r="D252" s="411" t="s">
        <v>666</v>
      </c>
      <c r="E252" s="411"/>
      <c r="F252" s="429" t="s">
        <v>57</v>
      </c>
      <c r="G252" s="313">
        <f t="shared" si="129"/>
        <v>800</v>
      </c>
      <c r="H252" s="435"/>
      <c r="K252" s="430">
        <v>463</v>
      </c>
    </row>
    <row r="253" ht="25.5">
      <c r="A253" s="436">
        <f t="shared" si="131"/>
        <v>195</v>
      </c>
      <c r="B253" s="367"/>
      <c r="C253" s="410" t="s">
        <v>497</v>
      </c>
      <c r="D253" s="411" t="s">
        <v>498</v>
      </c>
      <c r="E253" s="411"/>
      <c r="F253" s="437" t="s">
        <v>57</v>
      </c>
      <c r="G253" s="313">
        <f t="shared" si="129"/>
        <v>800</v>
      </c>
      <c r="H253" s="435"/>
      <c r="K253" s="430">
        <v>463</v>
      </c>
    </row>
    <row r="254" ht="25.5">
      <c r="A254" s="409">
        <f t="shared" si="131"/>
        <v>196</v>
      </c>
      <c r="B254" s="367"/>
      <c r="C254" s="410" t="s">
        <v>495</v>
      </c>
      <c r="D254" s="411" t="s">
        <v>496</v>
      </c>
      <c r="E254" s="411"/>
      <c r="F254" s="429" t="s">
        <v>57</v>
      </c>
      <c r="G254" s="313">
        <f t="shared" si="129"/>
        <v>800</v>
      </c>
      <c r="H254" s="435"/>
      <c r="K254" s="430">
        <v>463</v>
      </c>
    </row>
    <row r="255" ht="25.5">
      <c r="A255" s="436">
        <f t="shared" si="131"/>
        <v>197</v>
      </c>
      <c r="B255" s="367"/>
      <c r="C255" s="410" t="s">
        <v>499</v>
      </c>
      <c r="D255" s="411" t="s">
        <v>500</v>
      </c>
      <c r="E255" s="411"/>
      <c r="F255" s="437" t="s">
        <v>57</v>
      </c>
      <c r="G255" s="313">
        <f t="shared" si="129"/>
        <v>1100</v>
      </c>
      <c r="H255" s="435"/>
      <c r="K255" s="430">
        <v>595</v>
      </c>
    </row>
    <row r="256" ht="25.5">
      <c r="A256" s="436">
        <f t="shared" si="131"/>
        <v>198</v>
      </c>
      <c r="B256" s="367"/>
      <c r="C256" s="410" t="s">
        <v>501</v>
      </c>
      <c r="D256" s="411" t="s">
        <v>502</v>
      </c>
      <c r="E256" s="411"/>
      <c r="F256" s="437" t="s">
        <v>57</v>
      </c>
      <c r="G256" s="313">
        <f t="shared" si="129"/>
        <v>1100</v>
      </c>
      <c r="H256" s="435"/>
      <c r="K256" s="430">
        <v>595</v>
      </c>
    </row>
    <row r="257" ht="25.5">
      <c r="A257" s="409">
        <f t="shared" si="131"/>
        <v>199</v>
      </c>
      <c r="B257" s="367"/>
      <c r="C257" s="410" t="s">
        <v>503</v>
      </c>
      <c r="D257" s="411" t="s">
        <v>504</v>
      </c>
      <c r="E257" s="411"/>
      <c r="F257" s="429" t="s">
        <v>57</v>
      </c>
      <c r="G257" s="313">
        <f t="shared" si="129"/>
        <v>1100</v>
      </c>
      <c r="H257" s="435"/>
      <c r="K257" s="430">
        <v>595</v>
      </c>
    </row>
    <row r="258" ht="25.5">
      <c r="A258" s="414">
        <f t="shared" si="131"/>
        <v>200</v>
      </c>
      <c r="B258" s="402"/>
      <c r="C258" s="438" t="s">
        <v>505</v>
      </c>
      <c r="D258" s="439" t="s">
        <v>506</v>
      </c>
      <c r="E258" s="439"/>
      <c r="F258" s="440" t="s">
        <v>57</v>
      </c>
      <c r="G258" s="313">
        <f t="shared" si="129"/>
        <v>1100</v>
      </c>
      <c r="H258" s="435"/>
      <c r="K258" s="430">
        <v>595</v>
      </c>
    </row>
    <row r="259">
      <c r="A259" s="418"/>
      <c r="B259" s="361"/>
      <c r="C259" s="420"/>
      <c r="D259" s="421" t="s">
        <v>507</v>
      </c>
      <c r="E259" s="361"/>
      <c r="F259" s="441" t="s">
        <v>57</v>
      </c>
      <c r="G259" s="442"/>
      <c r="H259" s="422" t="s">
        <v>488</v>
      </c>
      <c r="K259" s="430"/>
    </row>
    <row r="260" ht="25.5">
      <c r="A260" s="409">
        <f>A258+1</f>
        <v>201</v>
      </c>
      <c r="B260" s="367"/>
      <c r="C260" s="410" t="s">
        <v>508</v>
      </c>
      <c r="D260" s="411" t="s">
        <v>509</v>
      </c>
      <c r="E260" s="411"/>
      <c r="F260" s="429" t="s">
        <v>57</v>
      </c>
      <c r="G260" s="313">
        <f t="shared" si="129"/>
        <v>800</v>
      </c>
      <c r="H260" s="412"/>
      <c r="K260" s="430">
        <v>430</v>
      </c>
    </row>
    <row r="261" ht="25.5">
      <c r="A261" s="409">
        <f t="shared" ref="A261:A268" si="132">A260+1</f>
        <v>202</v>
      </c>
      <c r="B261" s="367"/>
      <c r="C261" s="410" t="s">
        <v>510</v>
      </c>
      <c r="D261" s="411" t="s">
        <v>511</v>
      </c>
      <c r="E261" s="411"/>
      <c r="F261" s="429" t="s">
        <v>57</v>
      </c>
      <c r="G261" s="313">
        <f t="shared" si="129"/>
        <v>800</v>
      </c>
      <c r="H261" s="412"/>
      <c r="K261" s="430">
        <v>450</v>
      </c>
    </row>
    <row r="262" ht="25.5">
      <c r="A262" s="436">
        <f t="shared" si="132"/>
        <v>203</v>
      </c>
      <c r="B262" s="367"/>
      <c r="C262" s="410" t="s">
        <v>512</v>
      </c>
      <c r="D262" s="411" t="s">
        <v>667</v>
      </c>
      <c r="E262" s="411"/>
      <c r="F262" s="437" t="s">
        <v>57</v>
      </c>
      <c r="G262" s="313">
        <f t="shared" si="129"/>
        <v>800</v>
      </c>
      <c r="H262" s="412"/>
      <c r="K262" s="430">
        <v>463</v>
      </c>
    </row>
    <row r="263" ht="25.5">
      <c r="A263" s="409">
        <f t="shared" si="132"/>
        <v>204</v>
      </c>
      <c r="B263" s="367"/>
      <c r="C263" s="410" t="s">
        <v>516</v>
      </c>
      <c r="D263" s="411" t="s">
        <v>517</v>
      </c>
      <c r="E263" s="411"/>
      <c r="F263" s="429" t="s">
        <v>57</v>
      </c>
      <c r="G263" s="313">
        <f t="shared" si="129"/>
        <v>800</v>
      </c>
      <c r="H263" s="412"/>
      <c r="K263" s="430">
        <v>463</v>
      </c>
    </row>
    <row r="264" ht="25.5">
      <c r="A264" s="409">
        <f t="shared" si="132"/>
        <v>205</v>
      </c>
      <c r="B264" s="367"/>
      <c r="C264" s="410" t="s">
        <v>514</v>
      </c>
      <c r="D264" s="411" t="s">
        <v>515</v>
      </c>
      <c r="E264" s="411"/>
      <c r="F264" s="429" t="s">
        <v>57</v>
      </c>
      <c r="G264" s="313">
        <f t="shared" si="129"/>
        <v>800</v>
      </c>
      <c r="H264" s="412"/>
      <c r="K264" s="430">
        <v>463</v>
      </c>
    </row>
    <row r="265" ht="25.5">
      <c r="A265" s="409">
        <f t="shared" si="132"/>
        <v>206</v>
      </c>
      <c r="B265" s="367"/>
      <c r="C265" s="410" t="s">
        <v>518</v>
      </c>
      <c r="D265" s="411" t="s">
        <v>519</v>
      </c>
      <c r="E265" s="443"/>
      <c r="F265" s="444" t="s">
        <v>57</v>
      </c>
      <c r="G265" s="313">
        <f t="shared" si="129"/>
        <v>1100</v>
      </c>
      <c r="H265" s="412"/>
      <c r="K265" s="430">
        <v>595</v>
      </c>
    </row>
    <row r="266" ht="25.5">
      <c r="A266" s="409">
        <f t="shared" si="132"/>
        <v>207</v>
      </c>
      <c r="B266" s="367"/>
      <c r="C266" s="410" t="s">
        <v>520</v>
      </c>
      <c r="D266" s="411" t="s">
        <v>521</v>
      </c>
      <c r="E266" s="443"/>
      <c r="F266" s="444" t="s">
        <v>57</v>
      </c>
      <c r="G266" s="313">
        <f t="shared" si="129"/>
        <v>1100</v>
      </c>
      <c r="H266" s="412"/>
      <c r="K266" s="430">
        <v>595</v>
      </c>
    </row>
    <row r="267" ht="25.5">
      <c r="A267" s="409">
        <f t="shared" si="132"/>
        <v>208</v>
      </c>
      <c r="B267" s="367"/>
      <c r="C267" s="410" t="s">
        <v>522</v>
      </c>
      <c r="D267" s="411" t="s">
        <v>523</v>
      </c>
      <c r="E267" s="411"/>
      <c r="F267" s="429" t="s">
        <v>57</v>
      </c>
      <c r="G267" s="313">
        <f t="shared" si="129"/>
        <v>1100</v>
      </c>
      <c r="H267" s="412"/>
      <c r="K267" s="430">
        <v>595</v>
      </c>
    </row>
    <row r="268" ht="25.5">
      <c r="A268" s="414">
        <f t="shared" si="132"/>
        <v>209</v>
      </c>
      <c r="B268" s="402"/>
      <c r="C268" s="438" t="s">
        <v>524</v>
      </c>
      <c r="D268" s="439" t="s">
        <v>525</v>
      </c>
      <c r="E268" s="439"/>
      <c r="F268" s="440" t="s">
        <v>57</v>
      </c>
      <c r="G268" s="313">
        <f t="shared" si="129"/>
        <v>1100</v>
      </c>
      <c r="H268" s="445"/>
      <c r="K268" s="430">
        <v>595</v>
      </c>
    </row>
    <row r="269">
      <c r="A269" s="446"/>
      <c r="B269" s="447"/>
      <c r="C269" s="448"/>
      <c r="D269" s="449" t="s">
        <v>526</v>
      </c>
      <c r="E269" s="447"/>
      <c r="F269" s="450" t="s">
        <v>57</v>
      </c>
      <c r="G269" s="442"/>
      <c r="H269" s="451" t="s">
        <v>488</v>
      </c>
      <c r="K269" s="430"/>
    </row>
    <row r="270" ht="25.5">
      <c r="A270" s="452">
        <f>A268+1</f>
        <v>210</v>
      </c>
      <c r="B270" s="453"/>
      <c r="C270" s="454" t="s">
        <v>527</v>
      </c>
      <c r="D270" s="455" t="s">
        <v>528</v>
      </c>
      <c r="E270" s="455"/>
      <c r="F270" s="456" t="s">
        <v>57</v>
      </c>
      <c r="G270" s="313">
        <f t="shared" si="129"/>
        <v>1000</v>
      </c>
      <c r="H270" s="457"/>
      <c r="K270" s="430">
        <v>575</v>
      </c>
    </row>
    <row r="271" ht="25.5">
      <c r="A271" s="452">
        <f t="shared" ref="A271:A278" si="133">A270+1</f>
        <v>211</v>
      </c>
      <c r="B271" s="453"/>
      <c r="C271" s="454" t="s">
        <v>529</v>
      </c>
      <c r="D271" s="455" t="s">
        <v>530</v>
      </c>
      <c r="E271" s="455"/>
      <c r="F271" s="456" t="s">
        <v>57</v>
      </c>
      <c r="G271" s="313">
        <f t="shared" si="129"/>
        <v>1100</v>
      </c>
      <c r="H271" s="457"/>
      <c r="K271" s="430">
        <v>595</v>
      </c>
    </row>
    <row r="272" ht="25.5">
      <c r="A272" s="458">
        <f t="shared" si="133"/>
        <v>212</v>
      </c>
      <c r="B272" s="453"/>
      <c r="C272" s="454" t="s">
        <v>531</v>
      </c>
      <c r="D272" s="455" t="s">
        <v>668</v>
      </c>
      <c r="E272" s="455"/>
      <c r="F272" s="459" t="s">
        <v>57</v>
      </c>
      <c r="G272" s="313">
        <f t="shared" si="129"/>
        <v>1100</v>
      </c>
      <c r="H272" s="457"/>
      <c r="K272" s="430">
        <v>622</v>
      </c>
    </row>
    <row r="273" ht="25.5">
      <c r="A273" s="452">
        <f t="shared" si="133"/>
        <v>213</v>
      </c>
      <c r="B273" s="453"/>
      <c r="C273" s="454" t="s">
        <v>535</v>
      </c>
      <c r="D273" s="455" t="s">
        <v>536</v>
      </c>
      <c r="E273" s="455"/>
      <c r="F273" s="456" t="s">
        <v>57</v>
      </c>
      <c r="G273" s="313">
        <f t="shared" si="129"/>
        <v>1100</v>
      </c>
      <c r="H273" s="457"/>
      <c r="K273" s="430">
        <v>622</v>
      </c>
    </row>
    <row r="274" ht="25.5">
      <c r="A274" s="452">
        <f t="shared" si="133"/>
        <v>214</v>
      </c>
      <c r="B274" s="453"/>
      <c r="C274" s="454" t="s">
        <v>533</v>
      </c>
      <c r="D274" s="455" t="s">
        <v>534</v>
      </c>
      <c r="E274" s="455"/>
      <c r="F274" s="456" t="s">
        <v>57</v>
      </c>
      <c r="G274" s="313">
        <f t="shared" si="129"/>
        <v>1100</v>
      </c>
      <c r="H274" s="457"/>
      <c r="K274" s="430">
        <v>622</v>
      </c>
    </row>
    <row r="275" ht="25.5">
      <c r="A275" s="452">
        <f t="shared" si="133"/>
        <v>215</v>
      </c>
      <c r="B275" s="453"/>
      <c r="C275" s="454" t="s">
        <v>537</v>
      </c>
      <c r="D275" s="455" t="s">
        <v>669</v>
      </c>
      <c r="E275" s="460"/>
      <c r="F275" s="461" t="s">
        <v>57</v>
      </c>
      <c r="G275" s="313">
        <f t="shared" si="129"/>
        <v>1300</v>
      </c>
      <c r="H275" s="457"/>
      <c r="K275" s="430">
        <v>714</v>
      </c>
    </row>
    <row r="276" ht="25.5">
      <c r="A276" s="452">
        <f t="shared" si="133"/>
        <v>216</v>
      </c>
      <c r="B276" s="453"/>
      <c r="C276" s="454" t="s">
        <v>539</v>
      </c>
      <c r="D276" s="455" t="s">
        <v>670</v>
      </c>
      <c r="E276" s="460"/>
      <c r="F276" s="461" t="s">
        <v>57</v>
      </c>
      <c r="G276" s="313">
        <f t="shared" si="129"/>
        <v>1300</v>
      </c>
      <c r="H276" s="457"/>
      <c r="K276" s="430">
        <v>714</v>
      </c>
    </row>
    <row r="277" ht="25.5">
      <c r="A277" s="452">
        <f t="shared" si="133"/>
        <v>217</v>
      </c>
      <c r="B277" s="453"/>
      <c r="C277" s="454" t="s">
        <v>541</v>
      </c>
      <c r="D277" s="455" t="s">
        <v>542</v>
      </c>
      <c r="E277" s="455"/>
      <c r="F277" s="456" t="s">
        <v>57</v>
      </c>
      <c r="G277" s="313">
        <f t="shared" si="129"/>
        <v>1300</v>
      </c>
      <c r="H277" s="457"/>
      <c r="K277" s="430">
        <v>714</v>
      </c>
    </row>
    <row r="278" ht="25.5">
      <c r="A278" s="462">
        <f t="shared" si="133"/>
        <v>218</v>
      </c>
      <c r="B278" s="463"/>
      <c r="C278" s="464" t="s">
        <v>543</v>
      </c>
      <c r="D278" s="465" t="s">
        <v>544</v>
      </c>
      <c r="E278" s="465"/>
      <c r="F278" s="466" t="s">
        <v>57</v>
      </c>
      <c r="G278" s="313">
        <f t="shared" si="129"/>
        <v>1300</v>
      </c>
      <c r="H278" s="467"/>
      <c r="K278" s="430">
        <v>714</v>
      </c>
    </row>
    <row r="279">
      <c r="A279" s="418"/>
      <c r="B279" s="361"/>
      <c r="C279" s="420"/>
      <c r="D279" s="421" t="s">
        <v>545</v>
      </c>
      <c r="E279" s="361"/>
      <c r="F279" s="441" t="s">
        <v>57</v>
      </c>
      <c r="G279" s="442"/>
      <c r="H279" s="422" t="s">
        <v>488</v>
      </c>
      <c r="K279" s="430"/>
    </row>
    <row r="280" ht="25.5">
      <c r="A280" s="409">
        <f>A278+1</f>
        <v>219</v>
      </c>
      <c r="B280" s="367"/>
      <c r="C280" s="410" t="s">
        <v>546</v>
      </c>
      <c r="D280" s="411" t="s">
        <v>547</v>
      </c>
      <c r="E280" s="411"/>
      <c r="F280" s="429" t="s">
        <v>57</v>
      </c>
      <c r="G280" s="313">
        <f t="shared" si="129"/>
        <v>1000</v>
      </c>
      <c r="H280" s="412"/>
      <c r="K280" s="430">
        <v>575</v>
      </c>
    </row>
    <row r="281" ht="25.5">
      <c r="A281" s="409">
        <f t="shared" ref="A281:A288" si="134">A280+1</f>
        <v>220</v>
      </c>
      <c r="B281" s="367"/>
      <c r="C281" s="410" t="s">
        <v>548</v>
      </c>
      <c r="D281" s="411" t="s">
        <v>549</v>
      </c>
      <c r="E281" s="411"/>
      <c r="F281" s="429" t="s">
        <v>57</v>
      </c>
      <c r="G281" s="313">
        <f t="shared" si="129"/>
        <v>1100</v>
      </c>
      <c r="H281" s="412"/>
      <c r="K281" s="430">
        <v>595</v>
      </c>
    </row>
    <row r="282" ht="25.5">
      <c r="A282" s="436">
        <f t="shared" si="134"/>
        <v>221</v>
      </c>
      <c r="B282" s="367"/>
      <c r="C282" s="410" t="s">
        <v>550</v>
      </c>
      <c r="D282" s="411" t="s">
        <v>671</v>
      </c>
      <c r="E282" s="411"/>
      <c r="F282" s="437" t="s">
        <v>57</v>
      </c>
      <c r="G282" s="313">
        <f t="shared" si="129"/>
        <v>1100</v>
      </c>
      <c r="H282" s="412"/>
      <c r="K282" s="430">
        <v>622</v>
      </c>
    </row>
    <row r="283" ht="25.5">
      <c r="A283" s="409">
        <f t="shared" si="134"/>
        <v>222</v>
      </c>
      <c r="B283" s="367"/>
      <c r="C283" s="410" t="s">
        <v>554</v>
      </c>
      <c r="D283" s="411" t="s">
        <v>555</v>
      </c>
      <c r="E283" s="411"/>
      <c r="F283" s="429" t="s">
        <v>57</v>
      </c>
      <c r="G283" s="313">
        <f t="shared" si="129"/>
        <v>1100</v>
      </c>
      <c r="H283" s="412"/>
      <c r="K283" s="430">
        <v>622</v>
      </c>
    </row>
    <row r="284" ht="25.5">
      <c r="A284" s="409">
        <f t="shared" si="134"/>
        <v>223</v>
      </c>
      <c r="B284" s="367"/>
      <c r="C284" s="410" t="s">
        <v>552</v>
      </c>
      <c r="D284" s="411" t="s">
        <v>553</v>
      </c>
      <c r="E284" s="411"/>
      <c r="F284" s="429" t="s">
        <v>57</v>
      </c>
      <c r="G284" s="313">
        <f t="shared" si="129"/>
        <v>1100</v>
      </c>
      <c r="H284" s="412"/>
      <c r="K284" s="430">
        <v>622</v>
      </c>
    </row>
    <row r="285" ht="25.5">
      <c r="A285" s="409">
        <f t="shared" si="134"/>
        <v>224</v>
      </c>
      <c r="B285" s="367"/>
      <c r="C285" s="410" t="s">
        <v>556</v>
      </c>
      <c r="D285" s="411" t="s">
        <v>557</v>
      </c>
      <c r="E285" s="443"/>
      <c r="F285" s="444" t="s">
        <v>57</v>
      </c>
      <c r="G285" s="313">
        <f t="shared" si="129"/>
        <v>1300</v>
      </c>
      <c r="H285" s="412"/>
      <c r="K285" s="430">
        <v>714</v>
      </c>
    </row>
    <row r="286" ht="25.5">
      <c r="A286" s="409">
        <f t="shared" si="134"/>
        <v>225</v>
      </c>
      <c r="B286" s="367"/>
      <c r="C286" s="410" t="s">
        <v>558</v>
      </c>
      <c r="D286" s="411" t="s">
        <v>559</v>
      </c>
      <c r="E286" s="443"/>
      <c r="F286" s="444" t="s">
        <v>57</v>
      </c>
      <c r="G286" s="313">
        <f t="shared" si="129"/>
        <v>1300</v>
      </c>
      <c r="H286" s="412"/>
      <c r="K286" s="430">
        <v>714</v>
      </c>
    </row>
    <row r="287" ht="25.5">
      <c r="A287" s="409">
        <f t="shared" si="134"/>
        <v>226</v>
      </c>
      <c r="B287" s="367"/>
      <c r="C287" s="410" t="s">
        <v>560</v>
      </c>
      <c r="D287" s="411" t="s">
        <v>561</v>
      </c>
      <c r="E287" s="411"/>
      <c r="F287" s="429" t="s">
        <v>57</v>
      </c>
      <c r="G287" s="313">
        <f t="shared" si="129"/>
        <v>1300</v>
      </c>
      <c r="H287" s="412"/>
      <c r="K287" s="430">
        <v>714</v>
      </c>
    </row>
    <row r="288" ht="25.5">
      <c r="A288" s="414">
        <f t="shared" si="134"/>
        <v>227</v>
      </c>
      <c r="B288" s="402"/>
      <c r="C288" s="438" t="s">
        <v>562</v>
      </c>
      <c r="D288" s="439" t="s">
        <v>563</v>
      </c>
      <c r="E288" s="439"/>
      <c r="F288" s="440" t="s">
        <v>57</v>
      </c>
      <c r="G288" s="313">
        <f t="shared" si="129"/>
        <v>1300</v>
      </c>
      <c r="H288" s="445"/>
      <c r="K288" s="430">
        <v>714</v>
      </c>
    </row>
    <row r="289">
      <c r="A289" s="418"/>
      <c r="B289" s="361"/>
      <c r="C289" s="420"/>
      <c r="D289" s="421" t="s">
        <v>564</v>
      </c>
      <c r="E289" s="361"/>
      <c r="F289" s="407" t="s">
        <v>214</v>
      </c>
      <c r="G289" s="365"/>
      <c r="H289" s="422" t="s">
        <v>434</v>
      </c>
    </row>
    <row r="290" ht="25.5">
      <c r="A290" s="409">
        <f>A288+1</f>
        <v>228</v>
      </c>
      <c r="B290" s="367"/>
      <c r="C290" s="410" t="s">
        <v>565</v>
      </c>
      <c r="D290" s="411" t="s">
        <v>566</v>
      </c>
      <c r="E290" s="411" t="s">
        <v>93</v>
      </c>
      <c r="F290" s="313">
        <f t="shared" ref="F268:F317" si="135">ROUND((K290*100.29)+(K290*100.29)*80%,-2)</f>
        <v>2100</v>
      </c>
      <c r="G290" s="368">
        <f t="shared" ref="G290:G295" si="136">F290*$G$289</f>
        <v>0</v>
      </c>
      <c r="H290" s="412"/>
      <c r="K290" s="413">
        <v>11.699999999999999</v>
      </c>
    </row>
    <row r="291" ht="25.5">
      <c r="A291" s="409">
        <f t="shared" ref="A291:A296" si="137">A290+1</f>
        <v>229</v>
      </c>
      <c r="B291" s="367"/>
      <c r="C291" s="410" t="s">
        <v>567</v>
      </c>
      <c r="D291" s="411" t="s">
        <v>568</v>
      </c>
      <c r="E291" s="411" t="s">
        <v>93</v>
      </c>
      <c r="F291" s="313">
        <f t="shared" si="135"/>
        <v>2900</v>
      </c>
      <c r="G291" s="368">
        <f t="shared" si="136"/>
        <v>0</v>
      </c>
      <c r="H291" s="412"/>
      <c r="K291" s="413">
        <v>16.199999999999999</v>
      </c>
    </row>
    <row r="292" ht="25.5">
      <c r="A292" s="409">
        <f t="shared" si="137"/>
        <v>230</v>
      </c>
      <c r="B292" s="367"/>
      <c r="C292" s="410" t="s">
        <v>569</v>
      </c>
      <c r="D292" s="411" t="s">
        <v>570</v>
      </c>
      <c r="E292" s="411" t="s">
        <v>93</v>
      </c>
      <c r="F292" s="313">
        <f t="shared" si="135"/>
        <v>2400</v>
      </c>
      <c r="G292" s="368">
        <f t="shared" si="136"/>
        <v>0</v>
      </c>
      <c r="H292" s="412"/>
      <c r="K292" s="413">
        <v>13.1</v>
      </c>
    </row>
    <row r="293" ht="25.5">
      <c r="A293" s="409">
        <f t="shared" si="137"/>
        <v>231</v>
      </c>
      <c r="B293" s="367"/>
      <c r="C293" s="410" t="s">
        <v>571</v>
      </c>
      <c r="D293" s="411" t="s">
        <v>572</v>
      </c>
      <c r="E293" s="411" t="s">
        <v>93</v>
      </c>
      <c r="F293" s="313">
        <f t="shared" si="135"/>
        <v>2300</v>
      </c>
      <c r="G293" s="368">
        <f t="shared" si="136"/>
        <v>0</v>
      </c>
      <c r="H293" s="412"/>
      <c r="K293" s="413">
        <v>12.9</v>
      </c>
    </row>
    <row r="294" ht="25.5">
      <c r="A294" s="409">
        <f t="shared" si="137"/>
        <v>232</v>
      </c>
      <c r="B294" s="367"/>
      <c r="C294" s="410" t="s">
        <v>573</v>
      </c>
      <c r="D294" s="411" t="s">
        <v>574</v>
      </c>
      <c r="E294" s="411" t="s">
        <v>93</v>
      </c>
      <c r="F294" s="313">
        <f t="shared" si="135"/>
        <v>2800</v>
      </c>
      <c r="G294" s="368">
        <f t="shared" si="136"/>
        <v>0</v>
      </c>
      <c r="H294" s="412"/>
      <c r="K294" s="413">
        <v>15.6</v>
      </c>
    </row>
    <row r="295" ht="25.5">
      <c r="A295" s="409">
        <f t="shared" si="137"/>
        <v>233</v>
      </c>
      <c r="B295" s="367"/>
      <c r="C295" s="410" t="s">
        <v>575</v>
      </c>
      <c r="D295" s="411" t="s">
        <v>576</v>
      </c>
      <c r="E295" s="411" t="s">
        <v>93</v>
      </c>
      <c r="F295" s="313">
        <f t="shared" si="135"/>
        <v>2600</v>
      </c>
      <c r="G295" s="368">
        <f t="shared" si="136"/>
        <v>0</v>
      </c>
      <c r="H295" s="412"/>
      <c r="K295" s="413">
        <v>14.6</v>
      </c>
    </row>
    <row r="296" ht="25.5">
      <c r="A296" s="414">
        <f t="shared" si="137"/>
        <v>234</v>
      </c>
      <c r="B296" s="370"/>
      <c r="C296" s="415" t="s">
        <v>577</v>
      </c>
      <c r="D296" s="416" t="s">
        <v>578</v>
      </c>
      <c r="E296" s="416" t="s">
        <v>93</v>
      </c>
      <c r="F296" s="313">
        <f t="shared" si="135"/>
        <v>2700</v>
      </c>
      <c r="G296" s="368">
        <f>F296*G289</f>
        <v>0</v>
      </c>
      <c r="H296" s="417"/>
      <c r="K296" s="413">
        <v>14.699999999999999</v>
      </c>
    </row>
    <row r="297">
      <c r="A297" s="405"/>
      <c r="B297" s="376"/>
      <c r="C297" s="406"/>
      <c r="D297" s="395" t="s">
        <v>579</v>
      </c>
      <c r="E297" s="376"/>
      <c r="F297" s="407" t="s">
        <v>214</v>
      </c>
      <c r="G297" s="365"/>
      <c r="H297" s="435" t="s">
        <v>434</v>
      </c>
    </row>
    <row r="298" ht="25.5">
      <c r="A298" s="409">
        <f>A296+1</f>
        <v>235</v>
      </c>
      <c r="B298" s="402"/>
      <c r="C298" s="410" t="s">
        <v>580</v>
      </c>
      <c r="D298" s="411" t="s">
        <v>581</v>
      </c>
      <c r="E298" s="411" t="s">
        <v>93</v>
      </c>
      <c r="F298" s="313">
        <f t="shared" si="135"/>
        <v>2200</v>
      </c>
      <c r="G298" s="368">
        <f t="shared" ref="G298:G304" si="138">F298*$G$297</f>
        <v>0</v>
      </c>
      <c r="H298" s="435"/>
      <c r="K298" s="413">
        <v>12</v>
      </c>
    </row>
    <row r="299" ht="25.5">
      <c r="A299" s="409">
        <f t="shared" ref="A299:A304" si="139">A298+1</f>
        <v>236</v>
      </c>
      <c r="B299" s="468"/>
      <c r="C299" s="410" t="s">
        <v>582</v>
      </c>
      <c r="D299" s="411" t="s">
        <v>583</v>
      </c>
      <c r="E299" s="411" t="s">
        <v>93</v>
      </c>
      <c r="F299" s="313">
        <f t="shared" si="135"/>
        <v>2900</v>
      </c>
      <c r="G299" s="368">
        <f t="shared" si="138"/>
        <v>0</v>
      </c>
      <c r="H299" s="435"/>
      <c r="K299" s="413">
        <v>16</v>
      </c>
    </row>
    <row r="300" ht="25.5">
      <c r="A300" s="409">
        <f t="shared" si="139"/>
        <v>237</v>
      </c>
      <c r="B300" s="468"/>
      <c r="C300" s="410" t="s">
        <v>584</v>
      </c>
      <c r="D300" s="411" t="s">
        <v>585</v>
      </c>
      <c r="E300" s="411" t="s">
        <v>93</v>
      </c>
      <c r="F300" s="313">
        <f t="shared" si="135"/>
        <v>2400</v>
      </c>
      <c r="G300" s="368">
        <f t="shared" si="138"/>
        <v>0</v>
      </c>
      <c r="H300" s="435"/>
      <c r="K300" s="413">
        <v>13.4</v>
      </c>
    </row>
    <row r="301" ht="25.5">
      <c r="A301" s="409">
        <f t="shared" si="139"/>
        <v>238</v>
      </c>
      <c r="B301" s="468"/>
      <c r="C301" s="410" t="s">
        <v>586</v>
      </c>
      <c r="D301" s="411" t="s">
        <v>587</v>
      </c>
      <c r="E301" s="411" t="s">
        <v>93</v>
      </c>
      <c r="F301" s="313">
        <f t="shared" si="135"/>
        <v>2500</v>
      </c>
      <c r="G301" s="368">
        <f t="shared" si="138"/>
        <v>0</v>
      </c>
      <c r="H301" s="435"/>
      <c r="K301" s="413">
        <v>13.800000000000001</v>
      </c>
    </row>
    <row r="302" ht="25.5">
      <c r="A302" s="409">
        <f t="shared" si="139"/>
        <v>239</v>
      </c>
      <c r="B302" s="468"/>
      <c r="C302" s="410" t="s">
        <v>588</v>
      </c>
      <c r="D302" s="411" t="s">
        <v>589</v>
      </c>
      <c r="E302" s="411" t="s">
        <v>93</v>
      </c>
      <c r="F302" s="313">
        <f t="shared" si="135"/>
        <v>2900</v>
      </c>
      <c r="G302" s="368">
        <f t="shared" si="138"/>
        <v>0</v>
      </c>
      <c r="H302" s="435"/>
      <c r="K302" s="413">
        <v>15.9</v>
      </c>
    </row>
    <row r="303" ht="25.5">
      <c r="A303" s="409">
        <f t="shared" si="139"/>
        <v>240</v>
      </c>
      <c r="B303" s="468"/>
      <c r="C303" s="410" t="s">
        <v>590</v>
      </c>
      <c r="D303" s="411" t="s">
        <v>591</v>
      </c>
      <c r="E303" s="411" t="s">
        <v>93</v>
      </c>
      <c r="F303" s="313">
        <f t="shared" si="135"/>
        <v>2700</v>
      </c>
      <c r="G303" s="368">
        <f t="shared" si="138"/>
        <v>0</v>
      </c>
      <c r="H303" s="435"/>
      <c r="K303" s="413">
        <v>15</v>
      </c>
    </row>
    <row r="304" ht="25.5">
      <c r="A304" s="414">
        <f t="shared" si="139"/>
        <v>241</v>
      </c>
      <c r="B304" s="468"/>
      <c r="C304" s="438" t="s">
        <v>592</v>
      </c>
      <c r="D304" s="439" t="s">
        <v>593</v>
      </c>
      <c r="E304" s="439" t="s">
        <v>93</v>
      </c>
      <c r="F304" s="313">
        <f t="shared" si="135"/>
        <v>2700</v>
      </c>
      <c r="G304" s="372">
        <f t="shared" si="138"/>
        <v>0</v>
      </c>
      <c r="H304" s="435"/>
      <c r="K304" s="413">
        <v>15</v>
      </c>
    </row>
    <row r="305" ht="18.75">
      <c r="A305" s="469" t="s">
        <v>594</v>
      </c>
      <c r="B305" s="470"/>
      <c r="C305" s="470"/>
      <c r="D305" s="470"/>
      <c r="E305" s="470"/>
      <c r="F305" s="470"/>
      <c r="G305" s="470"/>
      <c r="H305" s="471"/>
    </row>
    <row r="306">
      <c r="A306" s="418"/>
      <c r="B306" s="361"/>
      <c r="C306" s="420"/>
      <c r="D306" s="421" t="s">
        <v>595</v>
      </c>
      <c r="E306" s="361"/>
      <c r="F306" s="407" t="s">
        <v>214</v>
      </c>
      <c r="G306" s="365"/>
      <c r="H306" s="472" t="s">
        <v>434</v>
      </c>
    </row>
    <row r="307">
      <c r="A307" s="409">
        <f>A304+1</f>
        <v>242</v>
      </c>
      <c r="B307" s="367"/>
      <c r="C307" s="410" t="s">
        <v>596</v>
      </c>
      <c r="D307" s="411" t="s">
        <v>597</v>
      </c>
      <c r="E307" s="411" t="s">
        <v>93</v>
      </c>
      <c r="F307" s="313">
        <f t="shared" si="135"/>
        <v>1200</v>
      </c>
      <c r="G307" s="368">
        <f t="shared" ref="G307:G317" si="140">F307*$G$306</f>
        <v>0</v>
      </c>
      <c r="H307" s="435"/>
      <c r="K307" s="413">
        <v>6.5</v>
      </c>
    </row>
    <row r="308">
      <c r="A308" s="409">
        <f t="shared" ref="A308:A311" si="141">A307+1</f>
        <v>243</v>
      </c>
      <c r="B308" s="367"/>
      <c r="C308" s="410" t="s">
        <v>598</v>
      </c>
      <c r="D308" s="411" t="s">
        <v>599</v>
      </c>
      <c r="E308" s="411" t="s">
        <v>93</v>
      </c>
      <c r="F308" s="313">
        <f t="shared" si="135"/>
        <v>1200</v>
      </c>
      <c r="G308" s="368">
        <f t="shared" si="140"/>
        <v>0</v>
      </c>
      <c r="H308" s="435"/>
      <c r="K308" s="413">
        <v>6.9000000000000004</v>
      </c>
    </row>
    <row r="309">
      <c r="A309" s="409">
        <f t="shared" si="141"/>
        <v>244</v>
      </c>
      <c r="B309" s="367"/>
      <c r="C309" s="410" t="s">
        <v>600</v>
      </c>
      <c r="D309" s="411" t="s">
        <v>601</v>
      </c>
      <c r="E309" s="411" t="s">
        <v>93</v>
      </c>
      <c r="F309" s="313">
        <f t="shared" si="135"/>
        <v>1600</v>
      </c>
      <c r="G309" s="368">
        <f t="shared" si="140"/>
        <v>0</v>
      </c>
      <c r="H309" s="435"/>
      <c r="K309" s="413">
        <v>8.6999999999999993</v>
      </c>
    </row>
    <row r="310">
      <c r="A310" s="409">
        <f t="shared" si="141"/>
        <v>245</v>
      </c>
      <c r="B310" s="367"/>
      <c r="C310" s="410" t="s">
        <v>602</v>
      </c>
      <c r="D310" s="411" t="s">
        <v>603</v>
      </c>
      <c r="E310" s="411" t="s">
        <v>93</v>
      </c>
      <c r="F310" s="313">
        <f t="shared" si="135"/>
        <v>1600</v>
      </c>
      <c r="G310" s="368">
        <f t="shared" si="140"/>
        <v>0</v>
      </c>
      <c r="H310" s="435"/>
      <c r="K310" s="413">
        <v>8.6999999999999993</v>
      </c>
    </row>
    <row r="311">
      <c r="A311" s="414">
        <f t="shared" si="141"/>
        <v>246</v>
      </c>
      <c r="B311" s="370"/>
      <c r="C311" s="415" t="s">
        <v>604</v>
      </c>
      <c r="D311" s="416" t="s">
        <v>605</v>
      </c>
      <c r="E311" s="416" t="s">
        <v>93</v>
      </c>
      <c r="F311" s="313">
        <f t="shared" si="135"/>
        <v>2000</v>
      </c>
      <c r="G311" s="372">
        <f t="shared" si="140"/>
        <v>0</v>
      </c>
      <c r="H311" s="473"/>
      <c r="K311" s="413">
        <v>11.1</v>
      </c>
    </row>
    <row r="312">
      <c r="A312" s="418"/>
      <c r="B312" s="361"/>
      <c r="C312" s="420"/>
      <c r="D312" s="474" t="s">
        <v>606</v>
      </c>
      <c r="E312" s="361"/>
      <c r="F312" s="407" t="s">
        <v>214</v>
      </c>
      <c r="G312" s="361"/>
      <c r="H312" s="422" t="s">
        <v>434</v>
      </c>
      <c r="K312" s="413"/>
    </row>
    <row r="313">
      <c r="A313" s="409">
        <f>A311+1</f>
        <v>247</v>
      </c>
      <c r="B313" s="367"/>
      <c r="C313" s="410" t="s">
        <v>607</v>
      </c>
      <c r="D313" s="411" t="s">
        <v>608</v>
      </c>
      <c r="E313" s="411" t="s">
        <v>93</v>
      </c>
      <c r="F313" s="313">
        <f t="shared" si="135"/>
        <v>400</v>
      </c>
      <c r="G313" s="368">
        <f t="shared" si="140"/>
        <v>0</v>
      </c>
      <c r="H313" s="412"/>
      <c r="K313" s="413">
        <v>2.1000000000000001</v>
      </c>
    </row>
    <row r="314">
      <c r="A314" s="409">
        <f>A313+1</f>
        <v>248</v>
      </c>
      <c r="B314" s="367"/>
      <c r="C314" s="410" t="s">
        <v>609</v>
      </c>
      <c r="D314" s="411" t="s">
        <v>610</v>
      </c>
      <c r="E314" s="411" t="s">
        <v>93</v>
      </c>
      <c r="F314" s="313">
        <f t="shared" si="135"/>
        <v>400</v>
      </c>
      <c r="G314" s="368">
        <f t="shared" si="140"/>
        <v>0</v>
      </c>
      <c r="H314" s="412"/>
      <c r="K314" s="413">
        <v>2.2999999999999998</v>
      </c>
    </row>
    <row r="315">
      <c r="A315" s="409">
        <f t="shared" ref="A315:A316" si="142">A313+1</f>
        <v>248</v>
      </c>
      <c r="B315" s="367"/>
      <c r="C315" s="410" t="s">
        <v>611</v>
      </c>
      <c r="D315" s="411" t="s">
        <v>612</v>
      </c>
      <c r="E315" s="411" t="s">
        <v>93</v>
      </c>
      <c r="F315" s="313">
        <f t="shared" si="135"/>
        <v>600</v>
      </c>
      <c r="G315" s="368">
        <f t="shared" si="140"/>
        <v>0</v>
      </c>
      <c r="H315" s="412"/>
      <c r="K315" s="413">
        <v>3.2000000000000002</v>
      </c>
    </row>
    <row r="316">
      <c r="A316" s="409">
        <f t="shared" si="142"/>
        <v>249</v>
      </c>
      <c r="B316" s="367"/>
      <c r="C316" s="475" t="s">
        <v>672</v>
      </c>
      <c r="D316" s="443" t="s">
        <v>673</v>
      </c>
      <c r="E316" s="411" t="s">
        <v>93</v>
      </c>
      <c r="F316" s="313">
        <f t="shared" si="135"/>
        <v>600</v>
      </c>
      <c r="G316" s="368">
        <f t="shared" si="140"/>
        <v>0</v>
      </c>
      <c r="H316" s="412"/>
      <c r="K316" s="413">
        <v>3.6000000000000001</v>
      </c>
    </row>
    <row r="317">
      <c r="A317" s="414">
        <f>A316+1</f>
        <v>250</v>
      </c>
      <c r="B317" s="370"/>
      <c r="C317" s="415" t="s">
        <v>613</v>
      </c>
      <c r="D317" s="416" t="s">
        <v>614</v>
      </c>
      <c r="E317" s="416" t="s">
        <v>93</v>
      </c>
      <c r="F317" s="313">
        <f t="shared" si="135"/>
        <v>700</v>
      </c>
      <c r="G317" s="372">
        <f t="shared" si="140"/>
        <v>0</v>
      </c>
      <c r="H317" s="417"/>
      <c r="K317" s="413">
        <v>3.7999999999999998</v>
      </c>
    </row>
    <row r="318">
      <c r="A318" s="476"/>
      <c r="B318" s="477"/>
      <c r="C318" s="478"/>
      <c r="D318" s="479" t="s">
        <v>674</v>
      </c>
      <c r="E318" s="480"/>
      <c r="F318" s="481"/>
      <c r="G318" s="480"/>
      <c r="H318" s="482" t="s">
        <v>90</v>
      </c>
      <c r="I318" s="483"/>
      <c r="J318" s="484"/>
      <c r="K318" s="485"/>
      <c r="L318" s="486"/>
      <c r="M318" s="486"/>
      <c r="N318" s="486"/>
      <c r="O318" s="486"/>
      <c r="P318" s="486"/>
    </row>
    <row r="319">
      <c r="A319" s="436">
        <v>247</v>
      </c>
      <c r="B319" s="487"/>
      <c r="C319" s="410" t="s">
        <v>675</v>
      </c>
      <c r="D319" s="411" t="s">
        <v>676</v>
      </c>
      <c r="E319" s="411" t="s">
        <v>93</v>
      </c>
      <c r="F319" s="488"/>
      <c r="G319" s="489">
        <v>190</v>
      </c>
      <c r="H319" s="490"/>
      <c r="I319" s="483"/>
      <c r="J319" s="484"/>
      <c r="K319" s="485"/>
      <c r="L319" s="486"/>
      <c r="M319" s="486"/>
      <c r="N319" s="486"/>
      <c r="O319" s="486"/>
      <c r="P319" s="486"/>
    </row>
    <row r="320">
      <c r="A320" s="436">
        <v>248</v>
      </c>
      <c r="B320" s="487"/>
      <c r="C320" s="410" t="s">
        <v>677</v>
      </c>
      <c r="D320" s="411" t="s">
        <v>678</v>
      </c>
      <c r="E320" s="411" t="s">
        <v>93</v>
      </c>
      <c r="F320" s="488"/>
      <c r="G320" s="489">
        <v>190</v>
      </c>
      <c r="H320" s="490"/>
      <c r="I320" s="483"/>
      <c r="J320" s="484"/>
      <c r="K320" s="485"/>
      <c r="L320" s="486"/>
      <c r="M320" s="486"/>
      <c r="N320" s="486"/>
      <c r="O320" s="486"/>
      <c r="P320" s="486"/>
    </row>
    <row r="321" ht="25.5">
      <c r="A321" s="491">
        <v>249</v>
      </c>
      <c r="B321" s="492"/>
      <c r="C321" s="415" t="s">
        <v>679</v>
      </c>
      <c r="D321" s="416" t="s">
        <v>680</v>
      </c>
      <c r="E321" s="416" t="s">
        <v>93</v>
      </c>
      <c r="F321" s="493"/>
      <c r="G321" s="494">
        <v>190</v>
      </c>
      <c r="H321" s="495"/>
      <c r="I321" s="483"/>
      <c r="J321" s="484"/>
      <c r="K321" s="485"/>
      <c r="L321" s="486"/>
      <c r="M321" s="486"/>
      <c r="N321" s="486"/>
      <c r="O321" s="486"/>
      <c r="P321" s="486"/>
    </row>
    <row r="322" ht="15" customHeight="1">
      <c r="A322" s="476"/>
      <c r="B322" s="477"/>
      <c r="C322" s="478"/>
      <c r="D322" s="479" t="s">
        <v>681</v>
      </c>
      <c r="E322" s="480"/>
      <c r="F322" s="481"/>
      <c r="G322" s="480"/>
      <c r="H322" s="482" t="s">
        <v>682</v>
      </c>
      <c r="I322" s="483"/>
      <c r="J322" s="484"/>
      <c r="K322" s="485"/>
      <c r="L322" s="486"/>
      <c r="M322" s="486"/>
      <c r="N322" s="486"/>
      <c r="O322" s="486"/>
      <c r="P322" s="486"/>
    </row>
    <row r="323" ht="25.5">
      <c r="A323" s="436">
        <v>246</v>
      </c>
      <c r="B323" s="487"/>
      <c r="C323" s="410" t="s">
        <v>683</v>
      </c>
      <c r="D323" s="411" t="s">
        <v>684</v>
      </c>
      <c r="E323" s="411" t="s">
        <v>93</v>
      </c>
      <c r="F323" s="496"/>
      <c r="G323" s="497">
        <v>2610</v>
      </c>
      <c r="H323" s="490"/>
      <c r="I323" s="483"/>
      <c r="J323" s="484"/>
      <c r="K323" s="498"/>
      <c r="L323" s="486"/>
      <c r="M323" s="486"/>
      <c r="N323" s="486"/>
      <c r="O323" s="486"/>
      <c r="P323" s="486"/>
    </row>
    <row r="324" ht="25.5">
      <c r="A324" s="436">
        <v>247</v>
      </c>
      <c r="B324" s="487"/>
      <c r="C324" s="410" t="s">
        <v>685</v>
      </c>
      <c r="D324" s="411" t="s">
        <v>686</v>
      </c>
      <c r="E324" s="411" t="s">
        <v>93</v>
      </c>
      <c r="F324" s="496"/>
      <c r="G324" s="497">
        <v>3510</v>
      </c>
      <c r="H324" s="490"/>
      <c r="I324" s="483"/>
      <c r="J324" s="484"/>
      <c r="K324" s="498"/>
      <c r="L324" s="486"/>
      <c r="M324" s="486"/>
      <c r="N324" s="486"/>
      <c r="O324" s="486"/>
      <c r="P324" s="486"/>
    </row>
    <row r="325" ht="25.5">
      <c r="A325" s="436">
        <v>248</v>
      </c>
      <c r="B325" s="487"/>
      <c r="C325" s="410" t="s">
        <v>687</v>
      </c>
      <c r="D325" s="411" t="s">
        <v>688</v>
      </c>
      <c r="E325" s="411" t="s">
        <v>93</v>
      </c>
      <c r="F325" s="496"/>
      <c r="G325" s="497">
        <v>3150</v>
      </c>
      <c r="H325" s="490"/>
      <c r="I325" s="483"/>
      <c r="J325" s="484"/>
      <c r="K325" s="485"/>
      <c r="L325" s="486"/>
      <c r="M325" s="486"/>
      <c r="N325" s="486"/>
      <c r="O325" s="486"/>
      <c r="P325" s="486"/>
    </row>
    <row r="326" ht="25.5">
      <c r="A326" s="436">
        <v>249</v>
      </c>
      <c r="B326" s="487"/>
      <c r="C326" s="410" t="s">
        <v>689</v>
      </c>
      <c r="D326" s="411" t="s">
        <v>690</v>
      </c>
      <c r="E326" s="411" t="s">
        <v>93</v>
      </c>
      <c r="F326" s="496"/>
      <c r="G326" s="497">
        <v>3150</v>
      </c>
      <c r="H326" s="490"/>
      <c r="I326" s="483"/>
      <c r="J326" s="484"/>
      <c r="K326" s="485"/>
      <c r="L326" s="486"/>
      <c r="M326" s="486"/>
      <c r="N326" s="486"/>
      <c r="O326" s="486"/>
      <c r="P326" s="486"/>
    </row>
    <row r="327" ht="25.5">
      <c r="A327" s="436">
        <v>250</v>
      </c>
      <c r="B327" s="487"/>
      <c r="C327" s="410" t="s">
        <v>691</v>
      </c>
      <c r="D327" s="411" t="s">
        <v>692</v>
      </c>
      <c r="E327" s="411" t="s">
        <v>93</v>
      </c>
      <c r="F327" s="496"/>
      <c r="G327" s="497">
        <v>3330</v>
      </c>
      <c r="H327" s="490"/>
      <c r="I327" s="483"/>
      <c r="J327" s="484"/>
      <c r="K327" s="485"/>
      <c r="L327" s="486"/>
      <c r="M327" s="486"/>
      <c r="N327" s="486"/>
      <c r="O327" s="486"/>
      <c r="P327" s="486"/>
    </row>
    <row r="328" ht="25.5">
      <c r="A328" s="491">
        <v>251</v>
      </c>
      <c r="B328" s="492"/>
      <c r="C328" s="415" t="s">
        <v>693</v>
      </c>
      <c r="D328" s="416" t="s">
        <v>694</v>
      </c>
      <c r="E328" s="416" t="s">
        <v>93</v>
      </c>
      <c r="G328" s="497">
        <v>3330</v>
      </c>
      <c r="H328" s="495"/>
      <c r="I328" s="483"/>
      <c r="J328" s="484"/>
      <c r="K328" s="485"/>
      <c r="L328" s="486"/>
      <c r="M328" s="486"/>
      <c r="N328" s="486"/>
      <c r="O328" s="486"/>
      <c r="P328" s="486"/>
    </row>
    <row r="329">
      <c r="A329" s="499"/>
      <c r="B329" s="477"/>
      <c r="C329" s="500"/>
      <c r="D329" s="501" t="s">
        <v>695</v>
      </c>
      <c r="E329" s="501" t="s">
        <v>93</v>
      </c>
      <c r="F329" s="502"/>
      <c r="G329" s="503">
        <v>3030</v>
      </c>
      <c r="H329" s="482" t="s">
        <v>696</v>
      </c>
      <c r="I329" s="483"/>
      <c r="J329" s="484"/>
      <c r="K329" s="498"/>
      <c r="L329" s="486"/>
      <c r="M329" s="486"/>
      <c r="N329" s="486"/>
      <c r="O329" s="486"/>
      <c r="P329" s="486"/>
    </row>
    <row r="330">
      <c r="A330" s="436">
        <v>252</v>
      </c>
      <c r="B330" s="487"/>
      <c r="C330" s="410"/>
      <c r="D330" s="504" t="s">
        <v>697</v>
      </c>
      <c r="E330" s="411" t="s">
        <v>93</v>
      </c>
      <c r="F330" s="496"/>
      <c r="G330" s="497">
        <v>3030</v>
      </c>
      <c r="H330" s="490"/>
      <c r="I330" s="483"/>
      <c r="J330" s="484"/>
      <c r="K330" s="498"/>
      <c r="L330" s="486"/>
      <c r="M330" s="486"/>
      <c r="N330" s="486"/>
      <c r="O330" s="486"/>
      <c r="P330" s="486"/>
    </row>
    <row r="331">
      <c r="A331" s="436">
        <v>253</v>
      </c>
      <c r="B331" s="487"/>
      <c r="C331" s="410"/>
      <c r="D331" s="504" t="s">
        <v>698</v>
      </c>
      <c r="E331" s="411" t="s">
        <v>93</v>
      </c>
      <c r="F331" s="496"/>
      <c r="G331" s="497">
        <v>3030</v>
      </c>
      <c r="H331" s="490"/>
      <c r="I331" s="483"/>
      <c r="J331" s="484"/>
      <c r="K331" s="485"/>
      <c r="L331" s="486"/>
      <c r="M331" s="486"/>
      <c r="N331" s="486"/>
      <c r="O331" s="486"/>
      <c r="P331" s="486"/>
    </row>
    <row r="332">
      <c r="A332" s="491">
        <v>254</v>
      </c>
      <c r="B332" s="492"/>
      <c r="C332" s="415"/>
      <c r="D332" s="505" t="s">
        <v>699</v>
      </c>
      <c r="E332" s="416" t="s">
        <v>93</v>
      </c>
      <c r="G332" s="506">
        <v>3225</v>
      </c>
      <c r="H332" s="495"/>
      <c r="I332" s="483"/>
      <c r="J332" s="484"/>
      <c r="K332" s="485"/>
      <c r="L332" s="486"/>
      <c r="M332" s="486"/>
      <c r="N332" s="486"/>
      <c r="O332" s="486"/>
      <c r="P332" s="486"/>
    </row>
    <row r="333">
      <c r="A333" s="476"/>
      <c r="B333" s="477"/>
      <c r="C333" s="478"/>
      <c r="D333" s="479" t="s">
        <v>700</v>
      </c>
      <c r="E333" s="480"/>
      <c r="F333" s="481"/>
      <c r="G333" s="480"/>
      <c r="H333" s="507"/>
      <c r="I333" s="483"/>
      <c r="J333" s="484"/>
      <c r="K333" s="485"/>
      <c r="L333" s="486"/>
      <c r="M333" s="486"/>
      <c r="N333" s="486"/>
      <c r="O333" s="486"/>
      <c r="P333" s="486"/>
    </row>
    <row r="334" ht="25.5">
      <c r="A334" s="436">
        <v>255</v>
      </c>
      <c r="B334" s="487"/>
      <c r="C334" s="410"/>
      <c r="D334" s="411" t="s">
        <v>701</v>
      </c>
      <c r="E334" s="411" t="s">
        <v>93</v>
      </c>
      <c r="F334" s="496"/>
      <c r="G334" s="411">
        <v>7095</v>
      </c>
      <c r="H334" s="508" t="s">
        <v>702</v>
      </c>
      <c r="I334" s="483"/>
      <c r="J334" s="484"/>
      <c r="K334" s="498"/>
      <c r="L334" s="486"/>
      <c r="M334" s="486"/>
      <c r="N334" s="486"/>
      <c r="O334" s="486"/>
      <c r="P334" s="486"/>
    </row>
    <row r="335" ht="25.5">
      <c r="A335" s="491">
        <v>256</v>
      </c>
      <c r="B335" s="492"/>
      <c r="C335" s="415"/>
      <c r="D335" s="416" t="s">
        <v>703</v>
      </c>
      <c r="E335" s="416" t="s">
        <v>93</v>
      </c>
      <c r="F335" s="509"/>
      <c r="G335" s="416">
        <v>2130</v>
      </c>
      <c r="H335" s="510" t="s">
        <v>704</v>
      </c>
      <c r="I335" s="483"/>
      <c r="J335" s="484"/>
      <c r="K335" s="485"/>
      <c r="L335" s="486"/>
      <c r="M335" s="486"/>
      <c r="N335" s="486"/>
      <c r="O335" s="486"/>
      <c r="P335" s="486"/>
    </row>
    <row r="336">
      <c r="A336" s="511" t="s">
        <v>615</v>
      </c>
      <c r="B336" s="288"/>
      <c r="C336" s="289"/>
      <c r="D336" s="288"/>
      <c r="E336" s="288"/>
      <c r="F336" s="291"/>
      <c r="G336" s="288"/>
      <c r="H336" s="293"/>
    </row>
    <row r="337">
      <c r="A337" s="287"/>
      <c r="B337" s="288"/>
      <c r="C337" s="289"/>
      <c r="D337" s="288"/>
      <c r="E337" s="288"/>
      <c r="F337" s="291"/>
      <c r="G337" s="288"/>
      <c r="H337" s="293"/>
    </row>
    <row r="338" ht="18.75">
      <c r="A338" s="287"/>
      <c r="B338" s="288"/>
      <c r="C338" s="289"/>
      <c r="D338" s="512" t="s">
        <v>616</v>
      </c>
      <c r="E338" s="288"/>
      <c r="F338" s="291"/>
      <c r="G338" s="288"/>
      <c r="H338" s="293"/>
    </row>
    <row r="339" ht="24">
      <c r="A339" s="513" t="s">
        <v>83</v>
      </c>
      <c r="B339" s="514" t="s">
        <v>617</v>
      </c>
      <c r="C339" s="515"/>
      <c r="D339" s="515" t="s">
        <v>618</v>
      </c>
      <c r="E339" s="515" t="s">
        <v>619</v>
      </c>
      <c r="F339" s="516" t="s">
        <v>705</v>
      </c>
      <c r="G339" s="517"/>
      <c r="H339" s="518"/>
    </row>
    <row r="340">
      <c r="A340" s="519">
        <v>1</v>
      </c>
      <c r="B340" s="520" t="s">
        <v>620</v>
      </c>
      <c r="C340" s="521"/>
      <c r="D340" s="522" t="s">
        <v>621</v>
      </c>
      <c r="E340" s="523">
        <v>1000</v>
      </c>
      <c r="F340" s="524" t="s">
        <v>622</v>
      </c>
      <c r="G340" s="525" t="s">
        <v>623</v>
      </c>
      <c r="H340" s="526"/>
    </row>
    <row r="341">
      <c r="A341" s="519">
        <f t="shared" ref="A341:A346" si="143">A340+1</f>
        <v>2</v>
      </c>
      <c r="B341" s="527" t="s">
        <v>624</v>
      </c>
      <c r="C341" s="528"/>
      <c r="D341" s="521" t="s">
        <v>625</v>
      </c>
      <c r="E341" s="528">
        <v>400</v>
      </c>
      <c r="F341" s="528">
        <v>1800</v>
      </c>
      <c r="G341" s="529">
        <v>2200</v>
      </c>
      <c r="H341" s="530"/>
    </row>
    <row r="342">
      <c r="A342" s="519">
        <f t="shared" si="143"/>
        <v>3</v>
      </c>
      <c r="B342" s="520" t="s">
        <v>626</v>
      </c>
      <c r="C342" s="521"/>
      <c r="D342" s="521" t="s">
        <v>627</v>
      </c>
      <c r="E342" s="528">
        <v>500</v>
      </c>
      <c r="F342" s="528">
        <v>2000</v>
      </c>
      <c r="G342" s="529">
        <v>2500</v>
      </c>
      <c r="H342" s="530"/>
    </row>
    <row r="343">
      <c r="A343" s="519">
        <f t="shared" si="143"/>
        <v>4</v>
      </c>
      <c r="B343" s="527" t="s">
        <v>628</v>
      </c>
      <c r="C343" s="528"/>
      <c r="D343" s="522" t="s">
        <v>629</v>
      </c>
      <c r="E343" s="523">
        <v>1400</v>
      </c>
      <c r="F343" s="523">
        <v>3700</v>
      </c>
      <c r="G343" s="531">
        <v>5100</v>
      </c>
      <c r="H343" s="526"/>
    </row>
    <row r="344">
      <c r="A344" s="519">
        <f t="shared" si="143"/>
        <v>5</v>
      </c>
      <c r="B344" s="520" t="s">
        <v>630</v>
      </c>
      <c r="C344" s="521"/>
      <c r="D344" s="523" t="s">
        <v>631</v>
      </c>
      <c r="E344" s="523">
        <v>1900</v>
      </c>
      <c r="F344" s="523">
        <v>4800</v>
      </c>
      <c r="G344" s="531">
        <v>6700</v>
      </c>
      <c r="H344" s="526"/>
    </row>
    <row r="345" s="269" customFormat="1" ht="15.75" customHeight="1">
      <c r="A345" s="519">
        <f t="shared" si="143"/>
        <v>6</v>
      </c>
      <c r="B345" s="520" t="s">
        <v>706</v>
      </c>
      <c r="C345" s="521"/>
      <c r="D345" s="523" t="s">
        <v>707</v>
      </c>
      <c r="E345" s="523">
        <v>450</v>
      </c>
      <c r="F345" s="523" t="s">
        <v>57</v>
      </c>
      <c r="G345" s="531" t="s">
        <v>57</v>
      </c>
      <c r="H345" s="526"/>
      <c r="I345" s="532"/>
      <c r="J345" s="533"/>
      <c r="K345" s="534"/>
      <c r="L345" s="535"/>
      <c r="M345" s="535"/>
      <c r="N345" s="535"/>
      <c r="O345" s="535"/>
      <c r="P345" s="535"/>
    </row>
    <row r="346" s="269" customFormat="1" ht="15.75" customHeight="1">
      <c r="A346" s="519">
        <f t="shared" si="143"/>
        <v>7</v>
      </c>
      <c r="B346" s="536" t="s">
        <v>700</v>
      </c>
      <c r="C346" s="537"/>
      <c r="D346" s="538" t="s">
        <v>708</v>
      </c>
      <c r="E346" s="538">
        <v>750</v>
      </c>
      <c r="F346" s="538" t="s">
        <v>57</v>
      </c>
      <c r="G346" s="539" t="s">
        <v>57</v>
      </c>
      <c r="H346" s="526"/>
      <c r="I346" s="532"/>
      <c r="J346" s="533"/>
      <c r="K346" s="534"/>
      <c r="L346" s="535"/>
      <c r="M346" s="535"/>
      <c r="N346" s="535"/>
      <c r="O346" s="535"/>
      <c r="P346" s="535"/>
    </row>
    <row r="347" s="134" customFormat="1">
      <c r="A347" s="287"/>
      <c r="B347" s="288"/>
      <c r="C347" s="540"/>
      <c r="D347" s="288"/>
      <c r="E347" s="288"/>
      <c r="F347" s="291"/>
      <c r="G347" s="288"/>
      <c r="H347" s="293"/>
      <c r="I347" s="288"/>
      <c r="J347" s="541"/>
      <c r="K347" s="485"/>
      <c r="L347" s="542"/>
      <c r="M347" s="542"/>
      <c r="N347" s="542"/>
      <c r="O347" s="542"/>
      <c r="P347" s="542"/>
    </row>
    <row r="348" ht="18.75">
      <c r="A348" s="543" t="s">
        <v>709</v>
      </c>
      <c r="B348" s="543"/>
      <c r="C348" s="543"/>
      <c r="D348" s="543"/>
      <c r="E348" s="543"/>
      <c r="F348" s="543"/>
      <c r="G348" s="543"/>
      <c r="H348" s="543"/>
    </row>
    <row r="349">
      <c r="A349" s="544" t="s">
        <v>710</v>
      </c>
      <c r="B349" s="545"/>
      <c r="C349" s="545"/>
      <c r="D349" s="545"/>
      <c r="E349" s="545"/>
      <c r="F349" s="545"/>
      <c r="G349" s="545"/>
      <c r="H349" s="546"/>
    </row>
    <row r="350" ht="30">
      <c r="A350" s="547">
        <v>251</v>
      </c>
      <c r="B350" s="548"/>
      <c r="C350" s="548" t="s">
        <v>711</v>
      </c>
      <c r="D350" s="549" t="s">
        <v>712</v>
      </c>
      <c r="E350" s="550" t="s">
        <v>713</v>
      </c>
      <c r="F350" s="548" t="s">
        <v>57</v>
      </c>
      <c r="G350" s="551">
        <v>3100</v>
      </c>
      <c r="H350" s="552" t="s">
        <v>714</v>
      </c>
    </row>
    <row r="351">
      <c r="A351" s="547">
        <v>252</v>
      </c>
      <c r="B351" s="548"/>
      <c r="C351" s="548" t="s">
        <v>715</v>
      </c>
      <c r="D351" s="549" t="s">
        <v>716</v>
      </c>
      <c r="E351" s="550" t="s">
        <v>93</v>
      </c>
      <c r="F351" s="548" t="s">
        <v>57</v>
      </c>
      <c r="G351" s="551">
        <v>4100</v>
      </c>
      <c r="H351" s="552"/>
    </row>
    <row r="352">
      <c r="A352" s="547">
        <v>253</v>
      </c>
      <c r="B352" s="548"/>
      <c r="C352" s="548"/>
      <c r="D352" s="549" t="s">
        <v>717</v>
      </c>
      <c r="E352" s="550" t="s">
        <v>93</v>
      </c>
      <c r="F352" s="548" t="s">
        <v>57</v>
      </c>
      <c r="G352" s="551">
        <v>2500</v>
      </c>
      <c r="H352" s="552" t="s">
        <v>718</v>
      </c>
    </row>
    <row r="353">
      <c r="A353" s="553" t="s">
        <v>719</v>
      </c>
      <c r="B353" s="554"/>
      <c r="C353" s="554"/>
      <c r="D353" s="554"/>
      <c r="E353" s="554"/>
      <c r="F353" s="554"/>
      <c r="G353" s="554"/>
      <c r="H353" s="555"/>
    </row>
    <row r="354" ht="30">
      <c r="A354" s="547">
        <v>254</v>
      </c>
      <c r="B354" s="548"/>
      <c r="C354" s="548" t="s">
        <v>711</v>
      </c>
      <c r="D354" s="549" t="s">
        <v>712</v>
      </c>
      <c r="E354" s="550" t="s">
        <v>713</v>
      </c>
      <c r="F354" s="548" t="s">
        <v>57</v>
      </c>
      <c r="G354" s="551">
        <v>6200</v>
      </c>
      <c r="H354" s="552" t="s">
        <v>714</v>
      </c>
    </row>
    <row r="355">
      <c r="A355" s="547">
        <v>255</v>
      </c>
      <c r="B355" s="548"/>
      <c r="C355" s="548" t="s">
        <v>720</v>
      </c>
      <c r="D355" s="549" t="s">
        <v>716</v>
      </c>
      <c r="E355" s="550" t="s">
        <v>93</v>
      </c>
      <c r="F355" s="548" t="s">
        <v>57</v>
      </c>
      <c r="G355" s="551">
        <v>4700</v>
      </c>
      <c r="H355" s="552"/>
    </row>
    <row r="356">
      <c r="A356" s="556">
        <v>256</v>
      </c>
      <c r="B356" s="557"/>
      <c r="C356" s="558"/>
      <c r="D356" s="559" t="s">
        <v>717</v>
      </c>
      <c r="E356" s="560" t="s">
        <v>93</v>
      </c>
      <c r="F356" s="557" t="s">
        <v>57</v>
      </c>
      <c r="G356" s="557">
        <v>5000</v>
      </c>
      <c r="H356" s="561" t="s">
        <v>718</v>
      </c>
    </row>
  </sheetData>
  <mergeCells count="110">
    <mergeCell ref="A6:H6"/>
    <mergeCell ref="H7:H20"/>
    <mergeCell ref="B8:B9"/>
    <mergeCell ref="B11:B13"/>
    <mergeCell ref="B15:B17"/>
    <mergeCell ref="B18:B20"/>
    <mergeCell ref="H21:H27"/>
    <mergeCell ref="H28:H32"/>
    <mergeCell ref="B34:B36"/>
    <mergeCell ref="H34:H36"/>
    <mergeCell ref="H37:H39"/>
    <mergeCell ref="B38:B39"/>
    <mergeCell ref="H40:H54"/>
    <mergeCell ref="B41:B43"/>
    <mergeCell ref="B45:B47"/>
    <mergeCell ref="B49:B51"/>
    <mergeCell ref="B52:B54"/>
    <mergeCell ref="B56:B58"/>
    <mergeCell ref="B59:B61"/>
    <mergeCell ref="B62:B64"/>
    <mergeCell ref="B66:B68"/>
    <mergeCell ref="B69:B71"/>
    <mergeCell ref="B72:B74"/>
    <mergeCell ref="H75:H78"/>
    <mergeCell ref="B76:B78"/>
    <mergeCell ref="H79:H95"/>
    <mergeCell ref="B80:B82"/>
    <mergeCell ref="B84:B86"/>
    <mergeCell ref="B88:B91"/>
    <mergeCell ref="B92:B95"/>
    <mergeCell ref="H96:H104"/>
    <mergeCell ref="H105:H121"/>
    <mergeCell ref="B106:B110"/>
    <mergeCell ref="B112:B116"/>
    <mergeCell ref="B117:B121"/>
    <mergeCell ref="H122:H131"/>
    <mergeCell ref="B123:B124"/>
    <mergeCell ref="B126:B128"/>
    <mergeCell ref="B129:B131"/>
    <mergeCell ref="H132:H139"/>
    <mergeCell ref="B133:B134"/>
    <mergeCell ref="B136:B137"/>
    <mergeCell ref="B138:B139"/>
    <mergeCell ref="H140:H150"/>
    <mergeCell ref="B141:B143"/>
    <mergeCell ref="B145:B147"/>
    <mergeCell ref="B148:B150"/>
    <mergeCell ref="H151:H164"/>
    <mergeCell ref="B152:B155"/>
    <mergeCell ref="B157:B164"/>
    <mergeCell ref="H165:H202"/>
    <mergeCell ref="B166:B171"/>
    <mergeCell ref="B173:B178"/>
    <mergeCell ref="B180:B183"/>
    <mergeCell ref="B185:B187"/>
    <mergeCell ref="B189:B195"/>
    <mergeCell ref="B196:B202"/>
    <mergeCell ref="H203:H215"/>
    <mergeCell ref="B204:B208"/>
    <mergeCell ref="B210:B215"/>
    <mergeCell ref="A216:H216"/>
    <mergeCell ref="B217:B223"/>
    <mergeCell ref="H217:H223"/>
    <mergeCell ref="B224:B229"/>
    <mergeCell ref="H224:H229"/>
    <mergeCell ref="B230:B236"/>
    <mergeCell ref="H230:H236"/>
    <mergeCell ref="B238:B243"/>
    <mergeCell ref="H238:H243"/>
    <mergeCell ref="B244:B247"/>
    <mergeCell ref="H244:H247"/>
    <mergeCell ref="A248:H248"/>
    <mergeCell ref="H249:H258"/>
    <mergeCell ref="B250:B258"/>
    <mergeCell ref="H259:H268"/>
    <mergeCell ref="B260:B268"/>
    <mergeCell ref="H269:H278"/>
    <mergeCell ref="B270:B278"/>
    <mergeCell ref="H279:H288"/>
    <mergeCell ref="B280:B288"/>
    <mergeCell ref="H289:H296"/>
    <mergeCell ref="B290:B296"/>
    <mergeCell ref="H297:H304"/>
    <mergeCell ref="B298:B304"/>
    <mergeCell ref="A305:H305"/>
    <mergeCell ref="H306:H311"/>
    <mergeCell ref="B307:B311"/>
    <mergeCell ref="H312:H317"/>
    <mergeCell ref="B313:B317"/>
    <mergeCell ref="B318:B321"/>
    <mergeCell ref="H318:H321"/>
    <mergeCell ref="B322:B328"/>
    <mergeCell ref="H322:H328"/>
    <mergeCell ref="B329:B332"/>
    <mergeCell ref="H329:H332"/>
    <mergeCell ref="B333:B335"/>
    <mergeCell ref="B339:C339"/>
    <mergeCell ref="F339:G339"/>
    <mergeCell ref="B340:C340"/>
    <mergeCell ref="B341:C341"/>
    <mergeCell ref="B342:C342"/>
    <mergeCell ref="B343:C343"/>
    <mergeCell ref="B344:C344"/>
    <mergeCell ref="B345:C345"/>
    <mergeCell ref="B346:C346"/>
    <mergeCell ref="A348:H348"/>
    <mergeCell ref="A349:H349"/>
    <mergeCell ref="H350:H351"/>
    <mergeCell ref="A353:H353"/>
    <mergeCell ref="H354:H355"/>
  </mergeCells>
  <printOptions headings="0" gridLines="0"/>
  <pageMargins left="0.70866141732283472" right="0.70866141732283472" top="0.74803149606299213" bottom="0.74803149606299213" header="0.31496062992125984" footer="0.31496062992125984"/>
  <pageSetup paperSize="9" scale="50" fitToWidth="1" fitToHeight="1" pageOrder="downThenOver" orientation="portrait" usePrinterDefaults="1" blackAndWhite="0" draft="0" cellComments="none" useFirstPageNumber="0" errors="displayed" horizontalDpi="600" verticalDpi="600" copies="1"/>
  <headerFooter/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">
  <sheetViews>
    <sheetView showRuler="1" topLeftCell="A10" zoomScale="100" workbookViewId="0">
      <selection activeCell="Q10" activeCellId="0" sqref="Q:W"/>
    </sheetView>
  </sheetViews>
  <sheetFormatPr defaultRowHeight="14.25"/>
  <cols>
    <col customWidth="1" min="1" max="1" style="1" width="17.42578125"/>
    <col customWidth="1" min="2" max="2" style="1" width="13.28515625"/>
    <col customWidth="1" min="3" max="5" style="1" width="11.28515625"/>
    <col customWidth="1" min="6" max="7" style="1" width="12"/>
    <col customWidth="1" min="8" max="9" style="562" width="12"/>
    <col customWidth="1" min="10" max="10" style="3" width="12"/>
    <col customWidth="1" min="11" max="11" style="563" width="12"/>
    <col customWidth="1" min="12" max="12" style="564" width="12"/>
    <col min="13" max="15" style="3" width="9.140625"/>
    <col customWidth="1" min="16" max="16" style="565" width="9.7109375"/>
    <col customWidth="1" hidden="1" min="17" max="17" style="3" width="10.28515625"/>
    <col customWidth="1" hidden="1" min="18" max="18" style="3" width="11.28515625"/>
    <col customWidth="1" hidden="1" min="19" max="20" style="3" width="12"/>
    <col customWidth="1" hidden="1" min="21" max="22" style="562" width="12"/>
    <col customWidth="1" hidden="1" min="23" max="23" style="3" width="12"/>
    <col customWidth="1" min="24" max="24" style="563" width="1.7109375"/>
    <col customWidth="1" hidden="1" min="25" max="25" style="3" width="1.28515625"/>
    <col customWidth="1" hidden="1" min="26" max="26" style="3" width="9.140625"/>
    <col min="27" max="16384" style="1" width="9.140625"/>
  </cols>
  <sheetData>
    <row r="1" s="4" customFormat="1" ht="12">
      <c r="A1" s="5"/>
      <c r="B1" s="6"/>
      <c r="C1" s="7"/>
      <c r="E1" s="7"/>
      <c r="H1" s="9"/>
      <c r="I1" s="9"/>
      <c r="J1" s="9"/>
      <c r="K1" s="566"/>
      <c r="L1" s="567"/>
      <c r="M1" s="9"/>
      <c r="N1" s="568"/>
      <c r="O1" s="569" t="s">
        <v>721</v>
      </c>
      <c r="P1" s="570"/>
      <c r="Q1" s="9"/>
      <c r="R1" s="135">
        <f>ROUND((F8-F8*23%)+(F8-F8*23%)*85%,-2)</f>
        <v>40700</v>
      </c>
      <c r="S1" s="9"/>
      <c r="T1" s="9"/>
      <c r="U1" s="9"/>
      <c r="V1" s="9"/>
      <c r="W1" s="9"/>
      <c r="X1" s="566"/>
      <c r="Y1" s="9"/>
      <c r="Z1" s="9"/>
    </row>
    <row r="2" s="4" customFormat="1" ht="13.5" customHeight="1">
      <c r="A2" s="285" t="s">
        <v>3</v>
      </c>
      <c r="B2" s="6"/>
      <c r="C2" s="7"/>
      <c r="E2" s="7"/>
      <c r="H2" s="9"/>
      <c r="I2" s="9"/>
      <c r="J2" s="9"/>
      <c r="K2" s="566"/>
      <c r="L2" s="567"/>
      <c r="M2" s="9"/>
      <c r="N2" s="568"/>
      <c r="O2" s="569" t="s">
        <v>2</v>
      </c>
      <c r="P2" s="570"/>
      <c r="Q2" s="9"/>
      <c r="R2" s="135"/>
      <c r="S2" s="9"/>
      <c r="T2" s="9"/>
      <c r="U2" s="9"/>
      <c r="V2" s="9"/>
      <c r="W2" s="9"/>
      <c r="X2" s="566"/>
      <c r="Y2" s="9"/>
      <c r="Z2" s="9"/>
    </row>
    <row r="3" s="4" customFormat="1" ht="12">
      <c r="B3" s="6"/>
      <c r="C3" s="7"/>
      <c r="E3" s="7"/>
      <c r="H3" s="9"/>
      <c r="I3" s="9"/>
      <c r="J3" s="9"/>
      <c r="K3" s="9"/>
      <c r="L3" s="571"/>
      <c r="M3" s="567"/>
      <c r="N3" s="568"/>
      <c r="O3" s="569" t="s">
        <v>722</v>
      </c>
      <c r="P3" s="570"/>
      <c r="Q3" s="9"/>
      <c r="R3" s="135"/>
      <c r="S3" s="9"/>
      <c r="T3" s="9"/>
      <c r="U3" s="9"/>
      <c r="V3" s="9"/>
      <c r="W3" s="9"/>
      <c r="X3" s="9"/>
      <c r="Y3" s="9"/>
      <c r="Z3" s="9"/>
    </row>
    <row r="4" ht="17.25" customHeight="1">
      <c r="D4" s="13" t="s">
        <v>5</v>
      </c>
      <c r="J4" s="14"/>
      <c r="M4" s="564"/>
      <c r="W4" s="14"/>
    </row>
    <row r="5" ht="7.5" customHeight="1">
      <c r="M5" s="564"/>
    </row>
    <row r="6" ht="17.25" customHeight="1">
      <c r="A6" s="572" t="s">
        <v>6</v>
      </c>
      <c r="B6" s="572" t="s">
        <v>7</v>
      </c>
      <c r="C6" s="572" t="s">
        <v>8</v>
      </c>
      <c r="D6" s="572"/>
      <c r="E6" s="572" t="s">
        <v>9</v>
      </c>
      <c r="F6" s="69" t="s">
        <v>10</v>
      </c>
      <c r="G6" s="573"/>
      <c r="H6" s="574"/>
      <c r="I6" s="574"/>
      <c r="J6" s="575"/>
      <c r="K6" s="576"/>
      <c r="L6" s="577" t="s">
        <v>723</v>
      </c>
      <c r="M6" s="577"/>
      <c r="N6" s="577"/>
      <c r="O6" s="577"/>
      <c r="P6" s="577"/>
      <c r="R6" s="578" t="s">
        <v>9</v>
      </c>
      <c r="S6" s="579" t="s">
        <v>10</v>
      </c>
      <c r="T6" s="580"/>
      <c r="U6" s="574"/>
      <c r="V6" s="574"/>
      <c r="W6" s="575"/>
      <c r="X6" s="576"/>
    </row>
    <row r="7" ht="40.5" customHeight="1">
      <c r="A7" s="572"/>
      <c r="B7" s="572"/>
      <c r="C7" s="572" t="s">
        <v>11</v>
      </c>
      <c r="D7" s="572" t="s">
        <v>12</v>
      </c>
      <c r="E7" s="572"/>
      <c r="F7" s="581" t="s">
        <v>724</v>
      </c>
      <c r="G7" s="581" t="s">
        <v>725</v>
      </c>
      <c r="H7" s="582"/>
      <c r="I7" s="583"/>
      <c r="J7" s="584"/>
      <c r="K7" s="585"/>
      <c r="L7" s="577"/>
      <c r="M7" s="577"/>
      <c r="N7" s="577"/>
      <c r="O7" s="577"/>
      <c r="P7" s="577"/>
      <c r="R7" s="578"/>
      <c r="S7" s="586" t="s">
        <v>724</v>
      </c>
      <c r="T7" s="586" t="s">
        <v>725</v>
      </c>
      <c r="U7" s="582"/>
      <c r="V7" s="583"/>
      <c r="W7" s="584"/>
      <c r="X7" s="585"/>
    </row>
    <row r="8" ht="25.5" customHeight="1">
      <c r="A8" s="587" t="s">
        <v>726</v>
      </c>
      <c r="B8" s="39" t="s">
        <v>38</v>
      </c>
      <c r="C8" s="15" t="s">
        <v>15</v>
      </c>
      <c r="D8" s="15" t="s">
        <v>16</v>
      </c>
      <c r="E8" s="69" t="s">
        <v>17</v>
      </c>
      <c r="F8" s="15">
        <f t="shared" ref="F8:F13" si="144">ROUND((S8-S8*23%)+(S8-S8*23%)*85%,-2)</f>
        <v>28600</v>
      </c>
      <c r="G8" s="15">
        <f t="shared" ref="G8:G13" si="145">ROUND((T8-T8*23%)+(T8-T8*23%)*85%,-2)</f>
        <v>32600</v>
      </c>
      <c r="H8" s="588"/>
      <c r="I8" s="589"/>
      <c r="J8" s="584"/>
      <c r="K8" s="590"/>
      <c r="L8" s="577"/>
      <c r="M8" s="577"/>
      <c r="N8" s="577"/>
      <c r="O8" s="577"/>
      <c r="P8" s="577"/>
      <c r="R8" s="579" t="s">
        <v>17</v>
      </c>
      <c r="S8" s="195">
        <v>20110</v>
      </c>
      <c r="T8" s="591">
        <v>22860</v>
      </c>
      <c r="U8" s="588"/>
      <c r="V8" s="589"/>
      <c r="W8" s="584"/>
      <c r="X8" s="590"/>
    </row>
    <row r="9" ht="27.75" customHeight="1">
      <c r="A9" s="587"/>
      <c r="B9" s="39"/>
      <c r="C9" s="15"/>
      <c r="D9" s="15"/>
      <c r="E9" s="28" t="s">
        <v>18</v>
      </c>
      <c r="F9" s="15">
        <f t="shared" si="144"/>
        <v>42000</v>
      </c>
      <c r="G9" s="15">
        <f t="shared" si="145"/>
        <v>45900</v>
      </c>
      <c r="H9" s="592"/>
      <c r="I9" s="589"/>
      <c r="J9" s="584"/>
      <c r="K9" s="584"/>
      <c r="L9" s="577"/>
      <c r="M9" s="577"/>
      <c r="N9" s="577"/>
      <c r="O9" s="577"/>
      <c r="P9" s="577"/>
      <c r="R9" s="593" t="s">
        <v>18</v>
      </c>
      <c r="S9" s="594">
        <v>29480</v>
      </c>
      <c r="T9" s="594">
        <v>32230</v>
      </c>
      <c r="U9" s="592"/>
      <c r="V9" s="589"/>
      <c r="W9" s="584"/>
      <c r="X9" s="584"/>
    </row>
    <row r="10" ht="25.5" customHeight="1">
      <c r="A10" s="587"/>
      <c r="B10" s="39"/>
      <c r="C10" s="15"/>
      <c r="D10" s="15" t="s">
        <v>19</v>
      </c>
      <c r="E10" s="69" t="s">
        <v>17</v>
      </c>
      <c r="F10" s="15">
        <f t="shared" si="144"/>
        <v>34400</v>
      </c>
      <c r="G10" s="15">
        <f t="shared" si="145"/>
        <v>38300</v>
      </c>
      <c r="H10" s="588"/>
      <c r="I10" s="595"/>
      <c r="J10" s="595"/>
      <c r="K10" s="590"/>
      <c r="L10" s="577"/>
      <c r="M10" s="577"/>
      <c r="N10" s="577"/>
      <c r="O10" s="577"/>
      <c r="P10" s="577"/>
      <c r="R10" s="579" t="s">
        <v>17</v>
      </c>
      <c r="S10" s="195">
        <v>24130</v>
      </c>
      <c r="T10" s="195">
        <v>26880</v>
      </c>
      <c r="U10" s="588"/>
      <c r="V10" s="595"/>
      <c r="W10" s="595"/>
      <c r="X10" s="590"/>
    </row>
    <row r="11" ht="27.75" customHeight="1">
      <c r="A11" s="587"/>
      <c r="B11" s="39"/>
      <c r="C11" s="15"/>
      <c r="D11" s="15"/>
      <c r="E11" s="28" t="s">
        <v>18</v>
      </c>
      <c r="F11" s="15">
        <f t="shared" si="144"/>
        <v>51800</v>
      </c>
      <c r="G11" s="15">
        <f t="shared" si="145"/>
        <v>55700</v>
      </c>
      <c r="H11" s="588"/>
      <c r="I11" s="595"/>
      <c r="J11" s="595"/>
      <c r="K11" s="584"/>
      <c r="L11" s="577"/>
      <c r="M11" s="577"/>
      <c r="N11" s="577"/>
      <c r="O11" s="577"/>
      <c r="P11" s="577"/>
      <c r="R11" s="593" t="s">
        <v>18</v>
      </c>
      <c r="S11" s="594">
        <v>36340</v>
      </c>
      <c r="T11" s="594">
        <v>39090</v>
      </c>
      <c r="U11" s="588"/>
      <c r="V11" s="595"/>
      <c r="W11" s="595"/>
      <c r="X11" s="584"/>
      <c r="AD11" s="596"/>
    </row>
    <row r="12" ht="25.5" customHeight="1">
      <c r="A12" s="587"/>
      <c r="B12" s="39"/>
      <c r="C12" s="15"/>
      <c r="D12" s="39" t="s">
        <v>727</v>
      </c>
      <c r="E12" s="69" t="s">
        <v>17</v>
      </c>
      <c r="F12" s="15">
        <f t="shared" si="144"/>
        <v>41300</v>
      </c>
      <c r="G12" s="15">
        <f t="shared" si="145"/>
        <v>45200</v>
      </c>
      <c r="H12" s="588"/>
      <c r="I12" s="595"/>
      <c r="J12" s="595"/>
      <c r="K12" s="590"/>
      <c r="L12" s="577"/>
      <c r="M12" s="577"/>
      <c r="N12" s="577"/>
      <c r="O12" s="577"/>
      <c r="P12" s="577"/>
      <c r="R12" s="579" t="s">
        <v>17</v>
      </c>
      <c r="S12" s="195">
        <v>28960</v>
      </c>
      <c r="T12" s="195">
        <v>31710</v>
      </c>
      <c r="U12" s="588"/>
      <c r="V12" s="595"/>
      <c r="W12" s="595"/>
      <c r="X12" s="590"/>
      <c r="AB12" s="597"/>
      <c r="AC12" s="399"/>
      <c r="AD12" s="399"/>
      <c r="AE12" s="399"/>
      <c r="AF12" s="399"/>
      <c r="AG12" s="399"/>
      <c r="AH12" s="399"/>
      <c r="AI12" s="399"/>
      <c r="AJ12" s="399"/>
      <c r="AK12" s="399"/>
    </row>
    <row r="13" ht="27.75" customHeight="1">
      <c r="A13" s="587"/>
      <c r="B13" s="39"/>
      <c r="C13" s="15"/>
      <c r="D13" s="39"/>
      <c r="E13" s="28" t="s">
        <v>18</v>
      </c>
      <c r="F13" s="15">
        <f t="shared" si="144"/>
        <v>58600</v>
      </c>
      <c r="G13" s="15">
        <f t="shared" si="145"/>
        <v>62600</v>
      </c>
      <c r="H13" s="588"/>
      <c r="I13" s="595"/>
      <c r="J13" s="595"/>
      <c r="K13" s="584"/>
      <c r="L13" s="577"/>
      <c r="M13" s="577"/>
      <c r="N13" s="577"/>
      <c r="O13" s="577"/>
      <c r="P13" s="577"/>
      <c r="R13" s="593" t="s">
        <v>18</v>
      </c>
      <c r="S13" s="594">
        <v>41170</v>
      </c>
      <c r="T13" s="594">
        <v>43920</v>
      </c>
      <c r="U13" s="588"/>
      <c r="V13" s="595"/>
      <c r="W13" s="595"/>
      <c r="X13" s="584"/>
      <c r="AB13" s="597"/>
      <c r="AC13" s="399"/>
      <c r="AD13" s="598" t="s">
        <v>728</v>
      </c>
      <c r="AE13" s="598"/>
      <c r="AF13" s="598"/>
      <c r="AG13" s="598"/>
      <c r="AH13" s="598"/>
      <c r="AI13" s="598"/>
      <c r="AJ13" s="598"/>
      <c r="AK13" s="598"/>
    </row>
    <row r="14" ht="34.5" customHeight="1">
      <c r="A14" s="271" t="s">
        <v>729</v>
      </c>
      <c r="B14" s="271"/>
      <c r="C14" s="271"/>
      <c r="D14" s="271"/>
      <c r="E14" s="271"/>
      <c r="F14" s="271"/>
      <c r="G14" s="271"/>
      <c r="I14" s="589"/>
      <c r="J14" s="563"/>
      <c r="L14" s="577"/>
      <c r="M14" s="577"/>
      <c r="N14" s="577"/>
      <c r="O14" s="577"/>
      <c r="P14" s="577"/>
      <c r="V14" s="589"/>
      <c r="W14" s="563"/>
      <c r="AB14" s="599"/>
      <c r="AC14" s="600" t="s">
        <v>730</v>
      </c>
      <c r="AD14" s="600"/>
      <c r="AE14" s="601" t="s">
        <v>731</v>
      </c>
      <c r="AF14" s="602"/>
      <c r="AG14" s="601" t="s">
        <v>732</v>
      </c>
      <c r="AH14" s="602"/>
      <c r="AI14" s="601" t="s">
        <v>733</v>
      </c>
      <c r="AJ14" s="602"/>
      <c r="AK14" s="603" t="s">
        <v>734</v>
      </c>
      <c r="AL14" s="10"/>
      <c r="AM14" s="10"/>
      <c r="AN14" s="10"/>
    </row>
    <row r="15" ht="42.75" customHeight="1">
      <c r="A15" s="604"/>
      <c r="B15" s="605"/>
      <c r="C15" s="605"/>
      <c r="D15" s="605"/>
      <c r="E15" s="606"/>
      <c r="F15" s="607" t="s">
        <v>28</v>
      </c>
      <c r="G15" s="607" t="s">
        <v>25</v>
      </c>
      <c r="H15" s="608" t="s">
        <v>735</v>
      </c>
      <c r="I15" s="607" t="s">
        <v>736</v>
      </c>
      <c r="L15" s="577"/>
      <c r="M15" s="577"/>
      <c r="N15" s="577"/>
      <c r="O15" s="577"/>
      <c r="P15" s="577"/>
      <c r="S15" s="608" t="s">
        <v>28</v>
      </c>
      <c r="T15" s="608" t="s">
        <v>25</v>
      </c>
      <c r="U15" s="608" t="s">
        <v>735</v>
      </c>
      <c r="V15" s="607" t="s">
        <v>736</v>
      </c>
      <c r="AB15" s="399"/>
      <c r="AC15" s="600"/>
      <c r="AD15" s="600"/>
      <c r="AE15" s="609" t="s">
        <v>737</v>
      </c>
      <c r="AF15" s="610"/>
      <c r="AG15" s="604" t="s">
        <v>738</v>
      </c>
      <c r="AH15" s="606"/>
      <c r="AI15" s="604" t="s">
        <v>738</v>
      </c>
      <c r="AJ15" s="606"/>
      <c r="AK15" s="572" t="s">
        <v>739</v>
      </c>
      <c r="AL15" s="611"/>
      <c r="AM15" s="611"/>
      <c r="AN15" s="611"/>
    </row>
    <row r="16" ht="26.25" customHeight="1">
      <c r="A16" s="81" t="s">
        <v>740</v>
      </c>
      <c r="B16" s="20" t="s">
        <v>30</v>
      </c>
      <c r="C16" s="20" t="s">
        <v>15</v>
      </c>
      <c r="D16" s="20" t="s">
        <v>16</v>
      </c>
      <c r="E16" s="15" t="s">
        <v>17</v>
      </c>
      <c r="F16" s="15">
        <f t="shared" ref="F16:I79" si="146">ROUND((S16-S16*23%)+(S16-S16*23%)*85%,-2)</f>
        <v>33000</v>
      </c>
      <c r="G16" s="15" t="s">
        <v>57</v>
      </c>
      <c r="H16" s="612" t="s">
        <v>741</v>
      </c>
      <c r="I16" s="15">
        <f t="shared" si="146"/>
        <v>38700</v>
      </c>
      <c r="L16" s="577"/>
      <c r="M16" s="577"/>
      <c r="N16" s="577"/>
      <c r="O16" s="577"/>
      <c r="P16" s="577"/>
      <c r="R16" s="195" t="s">
        <v>17</v>
      </c>
      <c r="S16" s="195">
        <v>23190</v>
      </c>
      <c r="T16" s="195" t="s">
        <v>57</v>
      </c>
      <c r="U16" s="612" t="s">
        <v>742</v>
      </c>
      <c r="V16" s="15">
        <v>27190</v>
      </c>
      <c r="AB16" s="399"/>
      <c r="AC16" s="600"/>
      <c r="AD16" s="600"/>
      <c r="AE16" s="613" t="s">
        <v>743</v>
      </c>
      <c r="AF16" s="613" t="s">
        <v>744</v>
      </c>
      <c r="AG16" s="613" t="s">
        <v>743</v>
      </c>
      <c r="AH16" s="613" t="s">
        <v>744</v>
      </c>
      <c r="AI16" s="613" t="s">
        <v>743</v>
      </c>
      <c r="AJ16" s="613" t="s">
        <v>744</v>
      </c>
      <c r="AK16" s="613" t="s">
        <v>743</v>
      </c>
      <c r="AL16" s="611"/>
      <c r="AM16" s="611"/>
      <c r="AN16" s="611"/>
    </row>
    <row r="17" ht="28.5" customHeight="1">
      <c r="A17" s="82"/>
      <c r="B17" s="26"/>
      <c r="C17" s="26"/>
      <c r="D17" s="27"/>
      <c r="E17" s="28" t="s">
        <v>18</v>
      </c>
      <c r="F17" s="15">
        <f t="shared" si="146"/>
        <v>53000</v>
      </c>
      <c r="G17" s="58" t="s">
        <v>57</v>
      </c>
      <c r="H17" s="614" t="s">
        <v>741</v>
      </c>
      <c r="I17" s="15">
        <f t="shared" si="146"/>
        <v>56900</v>
      </c>
      <c r="L17" s="577"/>
      <c r="M17" s="577"/>
      <c r="N17" s="577"/>
      <c r="O17" s="577"/>
      <c r="P17" s="577"/>
      <c r="R17" s="593" t="s">
        <v>18</v>
      </c>
      <c r="S17" s="594">
        <v>37240</v>
      </c>
      <c r="T17" s="594" t="s">
        <v>57</v>
      </c>
      <c r="U17" s="614" t="s">
        <v>742</v>
      </c>
      <c r="V17" s="615">
        <v>39940</v>
      </c>
      <c r="AB17" s="399"/>
      <c r="AC17" s="613" t="s">
        <v>745</v>
      </c>
      <c r="AD17" s="613"/>
      <c r="AE17" s="613">
        <v>42</v>
      </c>
      <c r="AF17" s="613">
        <v>42</v>
      </c>
      <c r="AG17" s="613">
        <v>42</v>
      </c>
      <c r="AH17" s="572" t="s">
        <v>746</v>
      </c>
      <c r="AI17" s="613">
        <v>41</v>
      </c>
      <c r="AJ17" s="572" t="s">
        <v>747</v>
      </c>
      <c r="AK17" s="613">
        <v>42</v>
      </c>
    </row>
    <row r="18" ht="26.25" customHeight="1">
      <c r="A18" s="82"/>
      <c r="B18" s="26"/>
      <c r="C18" s="26"/>
      <c r="D18" s="15" t="s">
        <v>19</v>
      </c>
      <c r="E18" s="15" t="s">
        <v>17</v>
      </c>
      <c r="F18" s="15">
        <f t="shared" si="146"/>
        <v>39600</v>
      </c>
      <c r="G18" s="15" t="s">
        <v>57</v>
      </c>
      <c r="H18" s="591" t="s">
        <v>748</v>
      </c>
      <c r="I18" s="15">
        <f t="shared" si="146"/>
        <v>46500</v>
      </c>
      <c r="L18" s="3"/>
      <c r="P18" s="3"/>
      <c r="R18" s="195" t="s">
        <v>17</v>
      </c>
      <c r="S18" s="195">
        <v>27820</v>
      </c>
      <c r="T18" s="195" t="s">
        <v>57</v>
      </c>
      <c r="U18" s="591" t="s">
        <v>749</v>
      </c>
      <c r="V18" s="15">
        <v>32620</v>
      </c>
      <c r="AB18" s="399"/>
      <c r="AC18" s="613" t="s">
        <v>750</v>
      </c>
      <c r="AD18" s="613"/>
      <c r="AE18" s="613" t="s">
        <v>751</v>
      </c>
      <c r="AF18" s="613" t="s">
        <v>751</v>
      </c>
      <c r="AG18" s="613" t="s">
        <v>57</v>
      </c>
      <c r="AH18" s="613" t="s">
        <v>751</v>
      </c>
      <c r="AI18" s="613" t="s">
        <v>57</v>
      </c>
      <c r="AJ18" s="613" t="s">
        <v>751</v>
      </c>
      <c r="AK18" s="613" t="s">
        <v>57</v>
      </c>
    </row>
    <row r="19" ht="28.5" customHeight="1">
      <c r="A19" s="82"/>
      <c r="B19" s="26"/>
      <c r="C19" s="26"/>
      <c r="D19" s="15"/>
      <c r="E19" s="28" t="s">
        <v>18</v>
      </c>
      <c r="F19" s="15">
        <f t="shared" si="146"/>
        <v>59600</v>
      </c>
      <c r="G19" s="58" t="s">
        <v>57</v>
      </c>
      <c r="H19" s="614" t="s">
        <v>748</v>
      </c>
      <c r="I19" s="15">
        <f t="shared" si="146"/>
        <v>64600</v>
      </c>
      <c r="L19" s="3"/>
      <c r="P19" s="3"/>
      <c r="R19" s="593" t="s">
        <v>18</v>
      </c>
      <c r="S19" s="594">
        <v>41870</v>
      </c>
      <c r="T19" s="594" t="s">
        <v>57</v>
      </c>
      <c r="U19" s="614" t="s">
        <v>749</v>
      </c>
      <c r="V19" s="615">
        <v>45370</v>
      </c>
      <c r="AB19" s="399"/>
      <c r="AC19" s="613" t="s">
        <v>752</v>
      </c>
      <c r="AD19" s="613"/>
      <c r="AE19" s="616" t="s">
        <v>753</v>
      </c>
      <c r="AF19" s="616" t="s">
        <v>753</v>
      </c>
      <c r="AG19" s="616" t="s">
        <v>753</v>
      </c>
      <c r="AH19" s="616" t="s">
        <v>753</v>
      </c>
      <c r="AI19" s="613" t="s">
        <v>57</v>
      </c>
      <c r="AJ19" s="613" t="s">
        <v>57</v>
      </c>
      <c r="AK19" s="616" t="s">
        <v>753</v>
      </c>
      <c r="AL19" s="611"/>
      <c r="AM19" s="611"/>
      <c r="AN19" s="611"/>
    </row>
    <row r="20" ht="26.25" customHeight="1">
      <c r="A20" s="82"/>
      <c r="B20" s="26"/>
      <c r="C20" s="26"/>
      <c r="D20" s="51" t="s">
        <v>727</v>
      </c>
      <c r="E20" s="27" t="s">
        <v>17</v>
      </c>
      <c r="F20" s="15">
        <f t="shared" si="146"/>
        <v>47600</v>
      </c>
      <c r="G20" s="27" t="s">
        <v>57</v>
      </c>
      <c r="H20" s="612" t="s">
        <v>57</v>
      </c>
      <c r="I20" s="15">
        <f t="shared" si="146"/>
        <v>55800</v>
      </c>
      <c r="L20" s="3"/>
      <c r="P20" s="3"/>
      <c r="R20" s="617" t="s">
        <v>17</v>
      </c>
      <c r="S20" s="617">
        <v>33390</v>
      </c>
      <c r="T20" s="617" t="s">
        <v>57</v>
      </c>
      <c r="U20" s="612" t="s">
        <v>57</v>
      </c>
      <c r="V20" s="27">
        <v>39140</v>
      </c>
      <c r="AB20" s="399"/>
      <c r="AC20" s="613" t="s">
        <v>754</v>
      </c>
      <c r="AD20" s="613"/>
      <c r="AE20" s="609" t="s">
        <v>755</v>
      </c>
      <c r="AF20" s="610"/>
      <c r="AG20" s="609" t="s">
        <v>756</v>
      </c>
      <c r="AH20" s="610"/>
      <c r="AI20" s="613" t="s">
        <v>757</v>
      </c>
      <c r="AJ20" s="613" t="s">
        <v>756</v>
      </c>
      <c r="AK20" s="613" t="s">
        <v>756</v>
      </c>
    </row>
    <row r="21" ht="28.5" customHeight="1">
      <c r="A21" s="82"/>
      <c r="B21" s="618"/>
      <c r="C21" s="618"/>
      <c r="D21" s="619"/>
      <c r="E21" s="620" t="s">
        <v>18</v>
      </c>
      <c r="F21" s="621">
        <f t="shared" si="146"/>
        <v>72900</v>
      </c>
      <c r="G21" s="622" t="s">
        <v>57</v>
      </c>
      <c r="H21" s="623" t="s">
        <v>57</v>
      </c>
      <c r="I21" s="15">
        <f t="shared" si="146"/>
        <v>78800</v>
      </c>
      <c r="L21" s="3"/>
      <c r="P21" s="3"/>
      <c r="R21" s="624" t="s">
        <v>18</v>
      </c>
      <c r="S21" s="625">
        <v>51165</v>
      </c>
      <c r="T21" s="625" t="s">
        <v>57</v>
      </c>
      <c r="U21" s="623" t="s">
        <v>57</v>
      </c>
      <c r="V21" s="626">
        <v>55290</v>
      </c>
      <c r="AB21" s="399"/>
      <c r="AC21" s="572" t="s">
        <v>758</v>
      </c>
      <c r="AD21" s="572"/>
      <c r="AE21" s="107" t="s">
        <v>57</v>
      </c>
      <c r="AF21" s="108"/>
      <c r="AG21" s="107" t="s">
        <v>751</v>
      </c>
      <c r="AH21" s="108"/>
      <c r="AI21" s="107" t="s">
        <v>57</v>
      </c>
      <c r="AJ21" s="108"/>
      <c r="AK21" s="600" t="s">
        <v>57</v>
      </c>
    </row>
    <row r="22" ht="26.25" customHeight="1">
      <c r="A22" s="82"/>
      <c r="B22" s="26" t="s">
        <v>23</v>
      </c>
      <c r="C22" s="26" t="s">
        <v>15</v>
      </c>
      <c r="D22" s="26" t="s">
        <v>16</v>
      </c>
      <c r="E22" s="27" t="s">
        <v>17</v>
      </c>
      <c r="F22" s="27">
        <f t="shared" si="146"/>
        <v>38600</v>
      </c>
      <c r="G22" s="15">
        <f t="shared" si="146"/>
        <v>42600</v>
      </c>
      <c r="H22" s="612" t="s">
        <v>741</v>
      </c>
      <c r="I22" s="15">
        <f t="shared" si="146"/>
        <v>43800</v>
      </c>
      <c r="L22" s="3"/>
      <c r="P22" s="3"/>
      <c r="R22" s="617" t="s">
        <v>17</v>
      </c>
      <c r="S22" s="617">
        <v>27070</v>
      </c>
      <c r="T22" s="617">
        <v>29910</v>
      </c>
      <c r="U22" s="612" t="s">
        <v>742</v>
      </c>
      <c r="V22" s="27">
        <v>30720</v>
      </c>
      <c r="AB22" s="399"/>
      <c r="AC22" s="613" t="s">
        <v>759</v>
      </c>
      <c r="AD22" s="613"/>
      <c r="AE22" s="627" t="s">
        <v>760</v>
      </c>
      <c r="AF22" s="627" t="s">
        <v>761</v>
      </c>
      <c r="AG22" s="627" t="s">
        <v>762</v>
      </c>
      <c r="AH22" s="627" t="s">
        <v>763</v>
      </c>
      <c r="AI22" s="627" t="s">
        <v>764</v>
      </c>
      <c r="AJ22" s="627" t="s">
        <v>765</v>
      </c>
      <c r="AK22" s="627" t="s">
        <v>766</v>
      </c>
    </row>
    <row r="23" ht="28.5" customHeight="1">
      <c r="A23" s="82"/>
      <c r="B23" s="26"/>
      <c r="C23" s="26"/>
      <c r="D23" s="27"/>
      <c r="E23" s="28" t="s">
        <v>18</v>
      </c>
      <c r="F23" s="15">
        <f t="shared" si="146"/>
        <v>59900</v>
      </c>
      <c r="G23" s="15">
        <f t="shared" ref="G23:G86" si="147">ROUND((T23-T23*23%)+(T23-T23*23%)*85%,-2)</f>
        <v>67400</v>
      </c>
      <c r="H23" s="612" t="s">
        <v>741</v>
      </c>
      <c r="I23" s="15">
        <f t="shared" si="146"/>
        <v>63200</v>
      </c>
      <c r="L23" s="3"/>
      <c r="P23" s="3"/>
      <c r="R23" s="593" t="s">
        <v>18</v>
      </c>
      <c r="S23" s="594">
        <v>42070</v>
      </c>
      <c r="T23" s="594">
        <v>47285</v>
      </c>
      <c r="U23" s="614" t="s">
        <v>742</v>
      </c>
      <c r="V23" s="615">
        <v>44345</v>
      </c>
      <c r="AB23" s="399"/>
      <c r="AC23" s="628"/>
      <c r="AE23" s="629"/>
      <c r="AF23" s="629"/>
      <c r="AG23" s="629"/>
      <c r="AH23" s="629"/>
      <c r="AI23" s="629"/>
      <c r="AJ23" s="629"/>
      <c r="AK23" s="629"/>
    </row>
    <row r="24" ht="26.25" customHeight="1">
      <c r="A24" s="82"/>
      <c r="B24" s="26"/>
      <c r="C24" s="26"/>
      <c r="D24" s="20" t="s">
        <v>19</v>
      </c>
      <c r="E24" s="15" t="s">
        <v>17</v>
      </c>
      <c r="F24" s="15">
        <f t="shared" si="146"/>
        <v>46300</v>
      </c>
      <c r="G24" s="15">
        <f t="shared" si="147"/>
        <v>51100</v>
      </c>
      <c r="H24" s="591" t="s">
        <v>748</v>
      </c>
      <c r="I24" s="15">
        <f t="shared" si="146"/>
        <v>52500</v>
      </c>
      <c r="L24" s="3"/>
      <c r="P24" s="3"/>
      <c r="R24" s="195" t="s">
        <v>17</v>
      </c>
      <c r="S24" s="195">
        <v>32480</v>
      </c>
      <c r="T24" s="195">
        <v>35880</v>
      </c>
      <c r="U24" s="591" t="s">
        <v>749</v>
      </c>
      <c r="V24" s="15">
        <v>36860</v>
      </c>
      <c r="AB24" s="399"/>
      <c r="AC24" s="630"/>
      <c r="AD24" s="630"/>
      <c r="AE24" s="629"/>
      <c r="AF24" s="629"/>
      <c r="AG24" s="629"/>
      <c r="AH24" s="629"/>
      <c r="AI24" s="629"/>
      <c r="AJ24" s="629"/>
      <c r="AK24" s="629"/>
    </row>
    <row r="25" ht="28.5" customHeight="1">
      <c r="A25" s="82"/>
      <c r="B25" s="26"/>
      <c r="C25" s="26"/>
      <c r="D25" s="27"/>
      <c r="E25" s="28" t="s">
        <v>18</v>
      </c>
      <c r="F25" s="15">
        <f t="shared" si="146"/>
        <v>67600</v>
      </c>
      <c r="G25" s="15">
        <f t="shared" si="147"/>
        <v>75900</v>
      </c>
      <c r="H25" s="591" t="s">
        <v>748</v>
      </c>
      <c r="I25" s="15">
        <f t="shared" si="146"/>
        <v>71900</v>
      </c>
      <c r="L25" s="3"/>
      <c r="P25" s="3"/>
      <c r="R25" s="593" t="s">
        <v>18</v>
      </c>
      <c r="S25" s="594">
        <v>47480</v>
      </c>
      <c r="T25" s="594">
        <v>53255</v>
      </c>
      <c r="U25" s="614" t="s">
        <v>749</v>
      </c>
      <c r="V25" s="615">
        <v>50485</v>
      </c>
      <c r="AB25" s="399"/>
      <c r="AC25" s="630"/>
      <c r="AD25" s="630"/>
      <c r="AE25" s="629"/>
      <c r="AF25" s="629"/>
      <c r="AG25" s="629"/>
      <c r="AH25" s="629"/>
      <c r="AI25" s="629"/>
      <c r="AJ25" s="629"/>
      <c r="AK25" s="629"/>
    </row>
    <row r="26" ht="31.5" customHeight="1">
      <c r="A26" s="82"/>
      <c r="B26" s="26"/>
      <c r="C26" s="26"/>
      <c r="D26" s="49" t="s">
        <v>727</v>
      </c>
      <c r="E26" s="15" t="s">
        <v>17</v>
      </c>
      <c r="F26" s="15">
        <f t="shared" si="146"/>
        <v>55500</v>
      </c>
      <c r="G26" s="15">
        <f t="shared" si="147"/>
        <v>61400</v>
      </c>
      <c r="H26" s="591" t="s">
        <v>57</v>
      </c>
      <c r="I26" s="15">
        <f t="shared" si="146"/>
        <v>63000</v>
      </c>
      <c r="L26" s="3"/>
      <c r="P26" s="3"/>
      <c r="R26" s="195" t="s">
        <v>17</v>
      </c>
      <c r="S26" s="195">
        <v>38980</v>
      </c>
      <c r="T26" s="195">
        <v>43070</v>
      </c>
      <c r="U26" s="591" t="s">
        <v>57</v>
      </c>
      <c r="V26" s="15">
        <v>44230</v>
      </c>
      <c r="AB26" s="399"/>
      <c r="AC26" s="630"/>
      <c r="AD26" s="630"/>
      <c r="AE26" s="629"/>
      <c r="AF26" s="629"/>
      <c r="AG26" s="629"/>
      <c r="AH26" s="629"/>
      <c r="AI26" s="629"/>
      <c r="AJ26" s="629"/>
      <c r="AK26" s="629"/>
      <c r="AL26" s="10"/>
      <c r="AM26" s="10"/>
      <c r="AN26" s="10"/>
    </row>
    <row r="27" s="631" customFormat="1" ht="30" customHeight="1">
      <c r="A27" s="632" t="s">
        <v>767</v>
      </c>
      <c r="B27" s="632"/>
      <c r="C27" s="632"/>
      <c r="D27" s="632"/>
      <c r="E27" s="632"/>
      <c r="F27" s="632"/>
      <c r="G27" s="632"/>
      <c r="H27" s="632"/>
      <c r="I27" s="632"/>
      <c r="J27" s="632"/>
      <c r="K27" s="633"/>
      <c r="L27" s="633"/>
      <c r="M27" s="634"/>
      <c r="N27" s="634"/>
      <c r="O27" s="634"/>
      <c r="P27" s="634"/>
      <c r="Q27" s="634"/>
      <c r="R27" s="634"/>
      <c r="S27" s="634"/>
      <c r="T27" s="634"/>
      <c r="U27" s="634"/>
      <c r="V27" s="634"/>
      <c r="W27" s="634"/>
      <c r="X27" s="633"/>
      <c r="Y27" s="634"/>
      <c r="Z27" s="634"/>
      <c r="AB27" s="399"/>
      <c r="AC27" s="399"/>
      <c r="AD27" s="635"/>
      <c r="AE27" s="629"/>
      <c r="AF27" s="629"/>
      <c r="AG27" s="629"/>
      <c r="AH27" s="629"/>
      <c r="AI27" s="629"/>
      <c r="AJ27" s="629"/>
      <c r="AK27" s="629"/>
      <c r="AL27" s="611"/>
      <c r="AM27" s="611"/>
      <c r="AN27" s="611"/>
    </row>
    <row r="28" s="631" customFormat="1" ht="27.75" customHeight="1">
      <c r="A28" s="636"/>
      <c r="B28" s="636"/>
      <c r="C28" s="636"/>
      <c r="D28" s="636"/>
      <c r="E28" s="636"/>
      <c r="F28" s="636"/>
      <c r="G28" s="636"/>
      <c r="H28" s="637"/>
      <c r="I28" s="637"/>
      <c r="J28" s="637"/>
      <c r="K28" s="633"/>
      <c r="L28" s="633"/>
      <c r="M28" s="634"/>
      <c r="N28" s="634"/>
      <c r="O28" s="634"/>
      <c r="P28" s="638">
        <v>1</v>
      </c>
      <c r="Q28" s="634"/>
      <c r="R28" s="637"/>
      <c r="S28" s="637"/>
      <c r="T28" s="637"/>
      <c r="U28" s="637"/>
      <c r="V28" s="637"/>
      <c r="W28" s="637"/>
      <c r="X28" s="633"/>
      <c r="Y28" s="634"/>
      <c r="Z28" s="634"/>
      <c r="AB28" s="399"/>
      <c r="AC28" s="399"/>
      <c r="AD28" s="635"/>
      <c r="AE28" s="629"/>
      <c r="AF28" s="629"/>
      <c r="AG28" s="629"/>
      <c r="AH28" s="629"/>
      <c r="AI28" s="629"/>
      <c r="AJ28" s="629"/>
      <c r="AK28" s="629"/>
      <c r="AL28" s="611"/>
      <c r="AM28" s="611"/>
      <c r="AN28" s="611"/>
    </row>
    <row r="29" ht="17.25" customHeight="1">
      <c r="A29" s="572" t="s">
        <v>6</v>
      </c>
      <c r="B29" s="572" t="s">
        <v>7</v>
      </c>
      <c r="C29" s="572" t="s">
        <v>8</v>
      </c>
      <c r="D29" s="572"/>
      <c r="E29" s="572" t="s">
        <v>9</v>
      </c>
      <c r="F29" s="15" t="s">
        <v>10</v>
      </c>
      <c r="G29" s="15"/>
      <c r="H29" s="574"/>
      <c r="I29" s="574"/>
      <c r="J29" s="639"/>
      <c r="K29" s="576"/>
      <c r="R29" s="578" t="s">
        <v>9</v>
      </c>
      <c r="S29" s="195" t="s">
        <v>10</v>
      </c>
      <c r="T29" s="195"/>
      <c r="U29" s="574"/>
      <c r="V29" s="574"/>
      <c r="W29" s="639"/>
      <c r="X29" s="576"/>
      <c r="AB29" s="399"/>
      <c r="AC29" s="399"/>
      <c r="AD29" s="635"/>
      <c r="AE29" s="629"/>
      <c r="AF29" s="629"/>
      <c r="AG29" s="629"/>
      <c r="AH29" s="629"/>
      <c r="AI29" s="629"/>
      <c r="AJ29" s="629"/>
      <c r="AK29" s="629"/>
    </row>
    <row r="30" ht="42.75" customHeight="1">
      <c r="A30" s="572"/>
      <c r="B30" s="572"/>
      <c r="C30" s="572" t="s">
        <v>11</v>
      </c>
      <c r="D30" s="572" t="s">
        <v>12</v>
      </c>
      <c r="E30" s="572"/>
      <c r="F30" s="36" t="s">
        <v>28</v>
      </c>
      <c r="G30" s="607" t="s">
        <v>735</v>
      </c>
      <c r="H30" s="582"/>
      <c r="I30" s="640"/>
      <c r="J30" s="639"/>
      <c r="K30" s="576"/>
      <c r="R30" s="578"/>
      <c r="S30" s="641" t="s">
        <v>28</v>
      </c>
      <c r="T30" s="608" t="s">
        <v>735</v>
      </c>
      <c r="U30" s="582"/>
      <c r="V30" s="640"/>
      <c r="W30" s="639"/>
      <c r="X30" s="576"/>
      <c r="AB30" s="399"/>
      <c r="AC30" s="399"/>
      <c r="AD30" s="635"/>
      <c r="AE30" s="629"/>
      <c r="AF30" s="629"/>
      <c r="AG30" s="629"/>
      <c r="AH30" s="629"/>
      <c r="AI30" s="629"/>
      <c r="AJ30" s="629"/>
      <c r="AK30" s="629"/>
    </row>
    <row r="31" ht="28.5" customHeight="1">
      <c r="A31" s="642" t="s">
        <v>768</v>
      </c>
      <c r="B31" s="15" t="s">
        <v>30</v>
      </c>
      <c r="C31" s="15" t="s">
        <v>15</v>
      </c>
      <c r="D31" s="15" t="s">
        <v>16</v>
      </c>
      <c r="E31" s="15" t="s">
        <v>17</v>
      </c>
      <c r="F31" s="15">
        <f t="shared" si="146"/>
        <v>37300</v>
      </c>
      <c r="G31" s="643" t="s">
        <v>741</v>
      </c>
      <c r="H31" s="588"/>
      <c r="I31" s="588"/>
      <c r="R31" s="195" t="s">
        <v>17</v>
      </c>
      <c r="S31" s="195">
        <v>26200</v>
      </c>
      <c r="T31" s="612" t="s">
        <v>742</v>
      </c>
      <c r="U31" s="588"/>
      <c r="V31" s="588"/>
      <c r="AB31" s="399"/>
      <c r="AC31" s="399"/>
      <c r="AD31" s="399"/>
      <c r="AE31" s="629"/>
      <c r="AF31" s="629"/>
      <c r="AG31" s="629"/>
      <c r="AH31" s="629"/>
      <c r="AI31" s="629"/>
      <c r="AJ31" s="629"/>
      <c r="AK31" s="629"/>
      <c r="AL31" s="611"/>
      <c r="AM31" s="611"/>
      <c r="AN31" s="611"/>
    </row>
    <row r="32" ht="28.5" customHeight="1">
      <c r="A32" s="642"/>
      <c r="B32" s="15"/>
      <c r="C32" s="15"/>
      <c r="D32" s="15"/>
      <c r="E32" s="28" t="s">
        <v>18</v>
      </c>
      <c r="F32" s="15">
        <f t="shared" si="146"/>
        <v>57300</v>
      </c>
      <c r="G32" s="643" t="s">
        <v>741</v>
      </c>
      <c r="H32" s="588"/>
      <c r="I32" s="588"/>
      <c r="R32" s="593" t="s">
        <v>18</v>
      </c>
      <c r="S32" s="594">
        <v>40250</v>
      </c>
      <c r="T32" s="614" t="s">
        <v>742</v>
      </c>
      <c r="U32" s="588"/>
      <c r="V32" s="588"/>
      <c r="AB32" s="399"/>
      <c r="AC32" s="399"/>
      <c r="AD32" s="399"/>
      <c r="AE32" s="629"/>
      <c r="AF32" s="629"/>
      <c r="AG32" s="629"/>
      <c r="AH32" s="629"/>
      <c r="AI32" s="629"/>
      <c r="AJ32" s="629"/>
      <c r="AK32" s="629"/>
      <c r="AL32" s="611"/>
      <c r="AM32" s="611"/>
      <c r="AN32" s="611"/>
    </row>
    <row r="33" ht="28.5" customHeight="1">
      <c r="A33" s="642"/>
      <c r="B33" s="15"/>
      <c r="C33" s="15"/>
      <c r="D33" s="15" t="s">
        <v>19</v>
      </c>
      <c r="E33" s="15" t="s">
        <v>17</v>
      </c>
      <c r="F33" s="15">
        <f t="shared" si="146"/>
        <v>44800</v>
      </c>
      <c r="G33" s="57" t="s">
        <v>748</v>
      </c>
      <c r="H33" s="588"/>
      <c r="I33" s="588"/>
      <c r="R33" s="195" t="s">
        <v>17</v>
      </c>
      <c r="S33" s="195">
        <v>31440</v>
      </c>
      <c r="T33" s="591" t="s">
        <v>749</v>
      </c>
      <c r="U33" s="588"/>
      <c r="V33" s="588"/>
      <c r="AB33" s="399"/>
      <c r="AC33" s="399"/>
      <c r="AD33" s="399"/>
      <c r="AE33" s="629"/>
      <c r="AF33" s="629"/>
      <c r="AG33" s="629"/>
      <c r="AH33" s="629"/>
      <c r="AI33" s="629"/>
      <c r="AJ33" s="629"/>
      <c r="AK33" s="629"/>
    </row>
    <row r="34" ht="28.5" customHeight="1">
      <c r="A34" s="642"/>
      <c r="B34" s="15"/>
      <c r="C34" s="15"/>
      <c r="D34" s="15"/>
      <c r="E34" s="28" t="s">
        <v>18</v>
      </c>
      <c r="F34" s="15">
        <f t="shared" si="146"/>
        <v>64800</v>
      </c>
      <c r="G34" s="57" t="s">
        <v>748</v>
      </c>
      <c r="H34" s="588"/>
      <c r="I34" s="588"/>
      <c r="R34" s="593" t="s">
        <v>18</v>
      </c>
      <c r="S34" s="594">
        <v>45490</v>
      </c>
      <c r="T34" s="614" t="s">
        <v>749</v>
      </c>
      <c r="U34" s="588"/>
      <c r="V34" s="588"/>
      <c r="AB34" s="399"/>
      <c r="AC34" s="399"/>
      <c r="AD34" s="399"/>
      <c r="AE34" s="629"/>
      <c r="AF34" s="629"/>
      <c r="AG34" s="629"/>
      <c r="AH34" s="629"/>
      <c r="AI34" s="629"/>
      <c r="AJ34" s="629"/>
      <c r="AK34" s="629"/>
      <c r="AL34" s="10"/>
      <c r="AM34" s="10"/>
      <c r="AN34" s="10"/>
    </row>
    <row r="35" ht="28.5" customHeight="1">
      <c r="A35" s="642"/>
      <c r="B35" s="15"/>
      <c r="C35" s="15"/>
      <c r="D35" s="39" t="s">
        <v>727</v>
      </c>
      <c r="E35" s="15" t="s">
        <v>17</v>
      </c>
      <c r="F35" s="15">
        <f t="shared" si="146"/>
        <v>53700</v>
      </c>
      <c r="G35" s="15" t="s">
        <v>57</v>
      </c>
      <c r="H35" s="588"/>
      <c r="I35" s="588"/>
      <c r="R35" s="195" t="s">
        <v>17</v>
      </c>
      <c r="S35" s="195">
        <v>37720</v>
      </c>
      <c r="T35" s="195" t="s">
        <v>57</v>
      </c>
      <c r="U35" s="588"/>
      <c r="V35" s="588"/>
      <c r="AB35" s="399"/>
      <c r="AC35" s="399"/>
      <c r="AD35" s="399"/>
      <c r="AE35" s="629"/>
      <c r="AF35" s="629"/>
      <c r="AG35" s="629"/>
      <c r="AH35" s="629"/>
      <c r="AI35" s="629"/>
      <c r="AJ35" s="629"/>
      <c r="AK35" s="629"/>
      <c r="AL35" s="611"/>
      <c r="AM35" s="611"/>
      <c r="AN35" s="611"/>
    </row>
    <row r="36" ht="28.5" customHeight="1">
      <c r="A36" s="642"/>
      <c r="B36" s="15"/>
      <c r="C36" s="15"/>
      <c r="D36" s="39"/>
      <c r="E36" s="28" t="s">
        <v>18</v>
      </c>
      <c r="F36" s="15">
        <f t="shared" si="146"/>
        <v>79100</v>
      </c>
      <c r="G36" s="58" t="s">
        <v>57</v>
      </c>
      <c r="H36" s="588"/>
      <c r="I36" s="588"/>
      <c r="O36" s="564"/>
      <c r="R36" s="593" t="s">
        <v>18</v>
      </c>
      <c r="S36" s="594">
        <v>55495</v>
      </c>
      <c r="T36" s="594" t="s">
        <v>57</v>
      </c>
      <c r="U36" s="588"/>
      <c r="V36" s="588"/>
      <c r="AB36" s="399"/>
      <c r="AC36" s="399"/>
      <c r="AD36" s="399"/>
      <c r="AE36" s="399"/>
      <c r="AF36" s="644"/>
      <c r="AG36" s="635"/>
      <c r="AH36" s="629"/>
      <c r="AI36" s="399"/>
      <c r="AJ36" s="399"/>
      <c r="AK36" s="399"/>
      <c r="AL36" s="611"/>
      <c r="AM36" s="611"/>
      <c r="AN36" s="611"/>
    </row>
    <row r="37" ht="20.25" customHeight="1">
      <c r="A37" s="40" t="s">
        <v>769</v>
      </c>
      <c r="B37" s="41"/>
      <c r="C37" s="54"/>
      <c r="D37" s="54"/>
      <c r="E37" s="54"/>
      <c r="F37" s="54"/>
      <c r="G37" s="645"/>
      <c r="H37" s="646"/>
      <c r="I37" s="646"/>
      <c r="R37" s="647"/>
      <c r="S37" s="647"/>
      <c r="T37" s="648"/>
      <c r="U37" s="646"/>
      <c r="V37" s="646"/>
      <c r="AB37" s="399"/>
      <c r="AC37" s="399"/>
      <c r="AD37" s="399"/>
      <c r="AE37" s="399"/>
      <c r="AF37" s="399"/>
      <c r="AG37" s="399"/>
      <c r="AH37" s="629"/>
      <c r="AI37" s="399"/>
      <c r="AJ37" s="399"/>
      <c r="AK37" s="399"/>
    </row>
    <row r="38" ht="19.5" customHeight="1">
      <c r="A38" s="47"/>
      <c r="B38" s="48"/>
      <c r="C38" s="48"/>
      <c r="D38" s="48"/>
      <c r="E38" s="100"/>
      <c r="F38" s="29" t="s">
        <v>28</v>
      </c>
      <c r="G38" s="36" t="s">
        <v>42</v>
      </c>
      <c r="H38" s="649"/>
      <c r="S38" s="650" t="s">
        <v>28</v>
      </c>
      <c r="T38" s="641" t="s">
        <v>42</v>
      </c>
      <c r="U38" s="649"/>
      <c r="AB38" s="399"/>
      <c r="AC38" s="399"/>
      <c r="AD38" s="399"/>
      <c r="AE38" s="399"/>
      <c r="AF38" s="399"/>
      <c r="AG38" s="399"/>
      <c r="AH38" s="629"/>
      <c r="AI38" s="399"/>
      <c r="AJ38" s="399"/>
      <c r="AK38" s="399"/>
    </row>
    <row r="39" ht="28.5" customHeight="1">
      <c r="A39" s="651" t="s">
        <v>770</v>
      </c>
      <c r="B39" s="20" t="s">
        <v>30</v>
      </c>
      <c r="C39" s="20" t="s">
        <v>15</v>
      </c>
      <c r="D39" s="20" t="s">
        <v>16</v>
      </c>
      <c r="E39" s="15" t="s">
        <v>17</v>
      </c>
      <c r="F39" s="15">
        <f t="shared" si="146"/>
        <v>36700</v>
      </c>
      <c r="G39" s="643" t="s">
        <v>741</v>
      </c>
      <c r="H39" s="588"/>
      <c r="I39" s="564"/>
      <c r="M39" s="565"/>
      <c r="P39" s="3"/>
      <c r="R39" s="195" t="s">
        <v>17</v>
      </c>
      <c r="S39" s="195">
        <v>25750</v>
      </c>
      <c r="T39" s="612" t="s">
        <v>742</v>
      </c>
      <c r="U39" s="588"/>
      <c r="V39" s="564"/>
      <c r="AB39" s="399"/>
      <c r="AC39" s="399"/>
      <c r="AD39" s="399"/>
      <c r="AE39" s="399"/>
      <c r="AF39" s="399"/>
      <c r="AG39" s="399"/>
      <c r="AH39" s="629"/>
      <c r="AI39" s="399"/>
      <c r="AJ39" s="399"/>
      <c r="AK39" s="399"/>
      <c r="AL39" s="611"/>
      <c r="AM39" s="611"/>
      <c r="AN39" s="611"/>
    </row>
    <row r="40" ht="28.5" customHeight="1">
      <c r="A40" s="652"/>
      <c r="B40" s="26"/>
      <c r="C40" s="26"/>
      <c r="D40" s="27"/>
      <c r="E40" s="28" t="s">
        <v>18</v>
      </c>
      <c r="F40" s="15">
        <f t="shared" si="146"/>
        <v>56700</v>
      </c>
      <c r="G40" s="643" t="s">
        <v>741</v>
      </c>
      <c r="H40" s="588"/>
      <c r="I40" s="653"/>
      <c r="M40" s="565"/>
      <c r="P40" s="3"/>
      <c r="R40" s="593" t="s">
        <v>18</v>
      </c>
      <c r="S40" s="594">
        <v>39800</v>
      </c>
      <c r="T40" s="614" t="s">
        <v>742</v>
      </c>
      <c r="U40" s="588"/>
      <c r="V40" s="653"/>
      <c r="AB40" s="654"/>
      <c r="AC40" s="654"/>
      <c r="AD40" s="654"/>
      <c r="AE40" s="399"/>
      <c r="AF40" s="399"/>
      <c r="AG40" s="399"/>
      <c r="AH40" s="629"/>
      <c r="AI40" s="399"/>
    </row>
    <row r="41" ht="28.5" customHeight="1">
      <c r="A41" s="652"/>
      <c r="B41" s="26"/>
      <c r="C41" s="26"/>
      <c r="D41" s="20" t="s">
        <v>19</v>
      </c>
      <c r="E41" s="15" t="s">
        <v>17</v>
      </c>
      <c r="F41" s="15">
        <f t="shared" si="146"/>
        <v>44000</v>
      </c>
      <c r="G41" s="57" t="s">
        <v>748</v>
      </c>
      <c r="H41" s="588"/>
      <c r="I41" s="653"/>
      <c r="M41" s="565"/>
      <c r="P41" s="3"/>
      <c r="R41" s="195" t="s">
        <v>17</v>
      </c>
      <c r="S41" s="195">
        <v>30910</v>
      </c>
      <c r="T41" s="591" t="s">
        <v>749</v>
      </c>
      <c r="U41" s="588"/>
      <c r="V41" s="653"/>
      <c r="AB41" s="655">
        <v>30120</v>
      </c>
      <c r="AC41" s="22">
        <v>30120</v>
      </c>
      <c r="AD41" s="22">
        <v>36900</v>
      </c>
      <c r="AE41" s="399"/>
      <c r="AF41" s="399"/>
      <c r="AG41" s="399"/>
      <c r="AH41" s="629"/>
      <c r="AL41" s="10"/>
      <c r="AM41" s="10"/>
      <c r="AN41" s="10"/>
    </row>
    <row r="42" ht="28.5" customHeight="1">
      <c r="A42" s="652"/>
      <c r="B42" s="26"/>
      <c r="C42" s="26"/>
      <c r="D42" s="27"/>
      <c r="E42" s="28" t="s">
        <v>18</v>
      </c>
      <c r="F42" s="15">
        <f t="shared" si="146"/>
        <v>64000</v>
      </c>
      <c r="G42" s="57" t="s">
        <v>748</v>
      </c>
      <c r="H42" s="588"/>
      <c r="I42" s="653"/>
      <c r="M42" s="565"/>
      <c r="P42" s="3"/>
      <c r="R42" s="593" t="s">
        <v>18</v>
      </c>
      <c r="S42" s="594">
        <v>44960</v>
      </c>
      <c r="T42" s="614" t="s">
        <v>749</v>
      </c>
      <c r="U42" s="588"/>
      <c r="V42" s="653"/>
      <c r="AB42" s="655">
        <v>49795</v>
      </c>
      <c r="AC42" s="22">
        <v>49800</v>
      </c>
      <c r="AD42" s="22">
        <v>56600</v>
      </c>
      <c r="AE42" s="399"/>
      <c r="AF42" s="399"/>
      <c r="AG42" s="399"/>
      <c r="AH42" s="629"/>
      <c r="AL42" s="611"/>
      <c r="AM42" s="611"/>
      <c r="AN42" s="611"/>
    </row>
    <row r="43" ht="28.5" customHeight="1">
      <c r="A43" s="652"/>
      <c r="B43" s="26"/>
      <c r="C43" s="26"/>
      <c r="D43" s="39" t="s">
        <v>727</v>
      </c>
      <c r="E43" s="15" t="s">
        <v>17</v>
      </c>
      <c r="F43" s="15">
        <f t="shared" si="146"/>
        <v>52800</v>
      </c>
      <c r="G43" s="15" t="s">
        <v>57</v>
      </c>
      <c r="H43" s="588"/>
      <c r="I43" s="653"/>
      <c r="M43" s="565"/>
      <c r="P43" s="3"/>
      <c r="R43" s="195" t="s">
        <v>17</v>
      </c>
      <c r="S43" s="195">
        <v>37080</v>
      </c>
      <c r="T43" s="195" t="s">
        <v>57</v>
      </c>
      <c r="U43" s="588"/>
      <c r="V43" s="653"/>
      <c r="AB43" s="655">
        <v>36150</v>
      </c>
      <c r="AC43" s="22">
        <v>36000</v>
      </c>
      <c r="AD43" s="22">
        <v>44200</v>
      </c>
      <c r="AE43" s="399"/>
      <c r="AF43" s="399"/>
      <c r="AG43" s="399"/>
    </row>
    <row r="44" ht="28.5" customHeight="1">
      <c r="A44" s="652"/>
      <c r="B44" s="27"/>
      <c r="C44" s="27"/>
      <c r="D44" s="39"/>
      <c r="E44" s="28" t="s">
        <v>18</v>
      </c>
      <c r="F44" s="15">
        <f t="shared" si="146"/>
        <v>78100</v>
      </c>
      <c r="G44" s="58" t="s">
        <v>57</v>
      </c>
      <c r="H44" s="588"/>
      <c r="I44" s="653"/>
      <c r="L44" s="656"/>
      <c r="M44" s="656"/>
      <c r="P44" s="3"/>
      <c r="R44" s="593" t="s">
        <v>18</v>
      </c>
      <c r="S44" s="594">
        <v>54855</v>
      </c>
      <c r="T44" s="594" t="s">
        <v>57</v>
      </c>
      <c r="U44" s="588"/>
      <c r="V44" s="653"/>
      <c r="AB44" s="655">
        <v>55825</v>
      </c>
      <c r="AC44" s="22">
        <v>55900</v>
      </c>
      <c r="AD44" s="22">
        <v>63400</v>
      </c>
      <c r="AE44" s="399"/>
      <c r="AF44" s="399"/>
      <c r="AG44" s="399"/>
    </row>
    <row r="45" ht="19.5" customHeight="1">
      <c r="A45" s="652"/>
      <c r="B45" s="26"/>
      <c r="C45" s="26"/>
      <c r="D45" s="26"/>
      <c r="E45" s="28"/>
      <c r="F45" s="29" t="s">
        <v>28</v>
      </c>
      <c r="G45" s="29" t="s">
        <v>25</v>
      </c>
      <c r="H45" s="657" t="s">
        <v>55</v>
      </c>
      <c r="K45" s="577" t="s">
        <v>771</v>
      </c>
      <c r="L45" s="577"/>
      <c r="M45" s="577"/>
      <c r="N45" s="577"/>
      <c r="O45" s="577"/>
      <c r="P45" s="577"/>
      <c r="R45" s="593"/>
      <c r="S45" s="650" t="s">
        <v>28</v>
      </c>
      <c r="T45" s="650" t="s">
        <v>25</v>
      </c>
      <c r="U45" s="657" t="s">
        <v>55</v>
      </c>
      <c r="X45" s="3"/>
      <c r="AB45" s="655">
        <v>43370</v>
      </c>
      <c r="AC45" s="22">
        <v>43300</v>
      </c>
      <c r="AD45" s="22">
        <v>53042</v>
      </c>
      <c r="AE45" s="658"/>
      <c r="AF45" s="658"/>
      <c r="AG45" s="399"/>
      <c r="AH45" s="399"/>
      <c r="AI45" s="399"/>
    </row>
    <row r="46" ht="28.5" customHeight="1">
      <c r="A46" s="652"/>
      <c r="B46" s="20" t="s">
        <v>23</v>
      </c>
      <c r="C46" s="20" t="s">
        <v>15</v>
      </c>
      <c r="D46" s="20" t="s">
        <v>16</v>
      </c>
      <c r="E46" s="15" t="s">
        <v>17</v>
      </c>
      <c r="F46" s="15">
        <f t="shared" si="146"/>
        <v>43000</v>
      </c>
      <c r="G46" s="15">
        <f t="shared" si="147"/>
        <v>47400</v>
      </c>
      <c r="H46" s="195">
        <f t="shared" ref="H46:H88" si="148">ROUND((U46-U46*23%)+(U46-U46*23%)*85%,-2)</f>
        <v>46500</v>
      </c>
      <c r="I46" s="653"/>
      <c r="K46" s="577"/>
      <c r="L46" s="577"/>
      <c r="M46" s="577"/>
      <c r="N46" s="577"/>
      <c r="O46" s="577"/>
      <c r="P46" s="577"/>
      <c r="R46" s="195" t="s">
        <v>17</v>
      </c>
      <c r="S46" s="195">
        <v>30210</v>
      </c>
      <c r="T46" s="195">
        <v>33240</v>
      </c>
      <c r="U46" s="195">
        <v>32660</v>
      </c>
      <c r="V46" s="653"/>
      <c r="X46" s="3"/>
    </row>
    <row r="47" ht="28.5" customHeight="1">
      <c r="A47" s="652"/>
      <c r="B47" s="26"/>
      <c r="C47" s="26"/>
      <c r="D47" s="27"/>
      <c r="E47" s="28" t="s">
        <v>18</v>
      </c>
      <c r="F47" s="15">
        <f t="shared" si="146"/>
        <v>64400</v>
      </c>
      <c r="G47" s="15">
        <f t="shared" si="147"/>
        <v>72100</v>
      </c>
      <c r="H47" s="195">
        <f t="shared" si="148"/>
        <v>74600</v>
      </c>
      <c r="I47" s="653"/>
      <c r="K47" s="577"/>
      <c r="L47" s="577"/>
      <c r="M47" s="577"/>
      <c r="N47" s="577"/>
      <c r="O47" s="577"/>
      <c r="P47" s="577"/>
      <c r="R47" s="593" t="s">
        <v>18</v>
      </c>
      <c r="S47" s="594">
        <v>45210</v>
      </c>
      <c r="T47" s="594">
        <v>50615</v>
      </c>
      <c r="U47" s="594">
        <v>52335</v>
      </c>
      <c r="V47" s="653"/>
      <c r="X47" s="3"/>
    </row>
    <row r="48" ht="28.5" customHeight="1">
      <c r="A48" s="652"/>
      <c r="B48" s="26"/>
      <c r="C48" s="26"/>
      <c r="D48" s="20" t="s">
        <v>19</v>
      </c>
      <c r="E48" s="15" t="s">
        <v>17</v>
      </c>
      <c r="F48" s="15">
        <f t="shared" si="146"/>
        <v>51600</v>
      </c>
      <c r="G48" s="15">
        <f t="shared" si="147"/>
        <v>56800</v>
      </c>
      <c r="H48" s="195">
        <f t="shared" si="148"/>
        <v>55800</v>
      </c>
      <c r="I48" s="653"/>
      <c r="K48" s="577"/>
      <c r="L48" s="577"/>
      <c r="M48" s="577"/>
      <c r="N48" s="577"/>
      <c r="O48" s="577"/>
      <c r="P48" s="577"/>
      <c r="R48" s="195" t="s">
        <v>17</v>
      </c>
      <c r="S48" s="195">
        <v>36250</v>
      </c>
      <c r="T48" s="195">
        <v>39900</v>
      </c>
      <c r="U48" s="195">
        <v>39190</v>
      </c>
      <c r="V48" s="653"/>
      <c r="X48" s="3"/>
    </row>
    <row r="49" ht="28.5" customHeight="1">
      <c r="A49" s="652"/>
      <c r="B49" s="26"/>
      <c r="C49" s="26"/>
      <c r="D49" s="27"/>
      <c r="E49" s="28" t="s">
        <v>18</v>
      </c>
      <c r="F49" s="15">
        <f t="shared" si="146"/>
        <v>73000</v>
      </c>
      <c r="G49" s="15">
        <f t="shared" si="147"/>
        <v>81600</v>
      </c>
      <c r="H49" s="195">
        <f t="shared" si="148"/>
        <v>83900</v>
      </c>
      <c r="I49" s="653"/>
      <c r="K49" s="577"/>
      <c r="L49" s="577"/>
      <c r="M49" s="577"/>
      <c r="N49" s="577"/>
      <c r="O49" s="577"/>
      <c r="P49" s="577"/>
      <c r="R49" s="593" t="s">
        <v>18</v>
      </c>
      <c r="S49" s="594">
        <v>51250</v>
      </c>
      <c r="T49" s="594">
        <v>57275</v>
      </c>
      <c r="U49" s="594">
        <v>58865</v>
      </c>
      <c r="V49" s="653"/>
      <c r="X49" s="3"/>
    </row>
    <row r="50" ht="28.5" customHeight="1">
      <c r="A50" s="652"/>
      <c r="B50" s="26"/>
      <c r="C50" s="26"/>
      <c r="D50" s="39" t="s">
        <v>727</v>
      </c>
      <c r="E50" s="15" t="s">
        <v>17</v>
      </c>
      <c r="F50" s="15">
        <f t="shared" si="146"/>
        <v>62000</v>
      </c>
      <c r="G50" s="15">
        <f t="shared" si="147"/>
        <v>68200</v>
      </c>
      <c r="H50" s="195">
        <f t="shared" si="148"/>
        <v>67000</v>
      </c>
      <c r="I50" s="653"/>
      <c r="K50" s="577"/>
      <c r="L50" s="577"/>
      <c r="M50" s="577"/>
      <c r="N50" s="577"/>
      <c r="O50" s="577"/>
      <c r="P50" s="577"/>
      <c r="R50" s="195" t="s">
        <v>17</v>
      </c>
      <c r="S50" s="195">
        <v>43490</v>
      </c>
      <c r="T50" s="195">
        <v>47870</v>
      </c>
      <c r="U50" s="195">
        <v>47040</v>
      </c>
      <c r="V50" s="653"/>
      <c r="X50" s="3"/>
    </row>
    <row r="51" ht="20.25" customHeight="1">
      <c r="A51" s="102" t="s">
        <v>58</v>
      </c>
      <c r="B51" s="102"/>
      <c r="C51" s="102"/>
      <c r="D51" s="102"/>
      <c r="E51" s="102"/>
      <c r="F51" s="102"/>
      <c r="G51" s="102"/>
      <c r="H51" s="102"/>
      <c r="K51" s="577"/>
      <c r="L51" s="577"/>
      <c r="M51" s="577"/>
      <c r="N51" s="577"/>
      <c r="O51" s="577"/>
      <c r="P51" s="577"/>
      <c r="U51" s="3"/>
      <c r="X51" s="3"/>
    </row>
    <row r="52" ht="20.25" customHeight="1">
      <c r="A52" s="659"/>
      <c r="B52" s="659"/>
      <c r="C52" s="659"/>
      <c r="D52" s="659"/>
      <c r="E52" s="659"/>
      <c r="F52" s="659"/>
      <c r="G52" s="659"/>
      <c r="H52" s="660"/>
      <c r="K52" s="577"/>
      <c r="L52" s="577"/>
      <c r="M52" s="577"/>
      <c r="N52" s="577"/>
      <c r="O52" s="577"/>
      <c r="P52" s="577"/>
      <c r="R52" s="660"/>
      <c r="S52" s="660"/>
      <c r="T52" s="660"/>
      <c r="U52" s="660"/>
      <c r="X52" s="3"/>
    </row>
    <row r="53" ht="15.75" customHeight="1">
      <c r="A53" s="661"/>
      <c r="K53" s="577"/>
      <c r="L53" s="577"/>
      <c r="M53" s="577"/>
      <c r="N53" s="577"/>
      <c r="O53" s="577"/>
      <c r="P53" s="577"/>
      <c r="X53" s="3"/>
    </row>
    <row r="54" ht="15.75" customHeight="1">
      <c r="A54" s="661"/>
      <c r="F54" s="43"/>
      <c r="K54" s="577"/>
      <c r="L54" s="577"/>
      <c r="M54" s="577"/>
      <c r="N54" s="577"/>
      <c r="O54" s="577"/>
      <c r="P54" s="577"/>
      <c r="S54" s="564"/>
      <c r="X54" s="3"/>
    </row>
    <row r="55" s="117" customFormat="1" ht="51" customHeight="1">
      <c r="A55" s="661"/>
      <c r="F55" s="662"/>
      <c r="H55" s="562"/>
      <c r="I55" s="562"/>
      <c r="J55" s="3"/>
      <c r="K55" s="577"/>
      <c r="L55" s="577"/>
      <c r="M55" s="577"/>
      <c r="N55" s="577"/>
      <c r="O55" s="577"/>
      <c r="P55" s="577"/>
      <c r="Q55" s="3"/>
      <c r="R55" s="3"/>
      <c r="S55" s="564"/>
      <c r="T55" s="3"/>
      <c r="U55" s="562"/>
      <c r="V55" s="562"/>
      <c r="W55" s="3"/>
      <c r="X55" s="3"/>
      <c r="Y55" s="3"/>
      <c r="Z55" s="3"/>
    </row>
    <row r="56" s="117" customFormat="1" ht="15.75" customHeight="1">
      <c r="A56" s="661"/>
      <c r="F56" s="662"/>
      <c r="H56" s="562"/>
      <c r="I56" s="562"/>
      <c r="J56" s="3"/>
      <c r="K56" s="3"/>
      <c r="L56" s="3"/>
      <c r="M56" s="3"/>
      <c r="N56" s="3"/>
      <c r="O56" s="3"/>
      <c r="P56" s="565">
        <v>2</v>
      </c>
      <c r="Q56" s="3"/>
      <c r="R56" s="3"/>
      <c r="S56" s="564"/>
      <c r="T56" s="3"/>
      <c r="U56" s="562"/>
      <c r="V56" s="562"/>
      <c r="W56" s="3"/>
      <c r="X56" s="3"/>
      <c r="Y56" s="3"/>
      <c r="Z56" s="3"/>
    </row>
    <row r="57" ht="17.25" customHeight="1">
      <c r="A57" s="572" t="s">
        <v>6</v>
      </c>
      <c r="B57" s="572" t="s">
        <v>7</v>
      </c>
      <c r="C57" s="572" t="s">
        <v>8</v>
      </c>
      <c r="D57" s="572"/>
      <c r="E57" s="572" t="s">
        <v>9</v>
      </c>
      <c r="F57" s="15" t="s">
        <v>10</v>
      </c>
      <c r="G57" s="15"/>
      <c r="H57" s="15"/>
      <c r="I57" s="574"/>
      <c r="J57" s="575"/>
      <c r="M57" s="656"/>
      <c r="N57" s="656"/>
      <c r="O57" s="656"/>
      <c r="P57" s="656"/>
      <c r="R57" s="578" t="s">
        <v>9</v>
      </c>
      <c r="S57" s="195" t="s">
        <v>10</v>
      </c>
      <c r="T57" s="195"/>
      <c r="U57" s="195"/>
      <c r="V57" s="574"/>
      <c r="W57" s="575"/>
    </row>
    <row r="58" ht="23.25" customHeight="1">
      <c r="A58" s="572"/>
      <c r="B58" s="572"/>
      <c r="C58" s="572" t="s">
        <v>11</v>
      </c>
      <c r="D58" s="572" t="s">
        <v>12</v>
      </c>
      <c r="E58" s="572"/>
      <c r="F58" s="36" t="s">
        <v>28</v>
      </c>
      <c r="G58" s="36" t="s">
        <v>25</v>
      </c>
      <c r="H58" s="663" t="s">
        <v>55</v>
      </c>
      <c r="I58" s="664"/>
      <c r="J58" s="575"/>
      <c r="K58" s="577" t="s">
        <v>771</v>
      </c>
      <c r="L58" s="577"/>
      <c r="M58" s="577"/>
      <c r="N58" s="577"/>
      <c r="O58" s="577"/>
      <c r="P58" s="577"/>
      <c r="R58" s="578"/>
      <c r="S58" s="641" t="s">
        <v>28</v>
      </c>
      <c r="T58" s="641" t="s">
        <v>25</v>
      </c>
      <c r="U58" s="663" t="s">
        <v>55</v>
      </c>
      <c r="V58" s="664"/>
      <c r="W58" s="575"/>
      <c r="X58" s="3"/>
    </row>
    <row r="59" ht="25.5" customHeight="1">
      <c r="A59" s="651" t="s">
        <v>772</v>
      </c>
      <c r="B59" s="20" t="s">
        <v>30</v>
      </c>
      <c r="C59" s="20" t="s">
        <v>15</v>
      </c>
      <c r="D59" s="20" t="s">
        <v>16</v>
      </c>
      <c r="E59" s="15" t="s">
        <v>17</v>
      </c>
      <c r="F59" s="15">
        <f t="shared" si="146"/>
        <v>43700</v>
      </c>
      <c r="G59" s="27" t="s">
        <v>57</v>
      </c>
      <c r="H59" s="617" t="s">
        <v>57</v>
      </c>
      <c r="I59" s="653"/>
      <c r="K59" s="577"/>
      <c r="L59" s="577"/>
      <c r="M59" s="577"/>
      <c r="N59" s="577"/>
      <c r="O59" s="577"/>
      <c r="P59" s="577"/>
      <c r="R59" s="195" t="s">
        <v>17</v>
      </c>
      <c r="S59" s="617">
        <v>30690</v>
      </c>
      <c r="T59" s="617" t="s">
        <v>57</v>
      </c>
      <c r="U59" s="617" t="s">
        <v>57</v>
      </c>
      <c r="V59" s="653"/>
      <c r="X59" s="3"/>
    </row>
    <row r="60" ht="28.5" customHeight="1">
      <c r="A60" s="665"/>
      <c r="B60" s="26"/>
      <c r="C60" s="26"/>
      <c r="D60" s="27"/>
      <c r="E60" s="28" t="s">
        <v>18</v>
      </c>
      <c r="F60" s="15">
        <f t="shared" si="146"/>
        <v>63700</v>
      </c>
      <c r="G60" s="15" t="s">
        <v>57</v>
      </c>
      <c r="H60" s="195" t="s">
        <v>57</v>
      </c>
      <c r="I60" s="653"/>
      <c r="K60" s="577"/>
      <c r="L60" s="577"/>
      <c r="M60" s="577"/>
      <c r="N60" s="577"/>
      <c r="O60" s="577"/>
      <c r="P60" s="577"/>
      <c r="R60" s="593" t="s">
        <v>18</v>
      </c>
      <c r="S60" s="594">
        <v>44740</v>
      </c>
      <c r="T60" s="195" t="s">
        <v>57</v>
      </c>
      <c r="U60" s="195" t="s">
        <v>57</v>
      </c>
      <c r="V60" s="653"/>
      <c r="X60" s="3"/>
    </row>
    <row r="61" ht="25.5" customHeight="1">
      <c r="A61" s="665"/>
      <c r="B61" s="26"/>
      <c r="C61" s="26"/>
      <c r="D61" s="20" t="s">
        <v>19</v>
      </c>
      <c r="E61" s="15" t="s">
        <v>17</v>
      </c>
      <c r="F61" s="15">
        <f t="shared" si="146"/>
        <v>52500</v>
      </c>
      <c r="G61" s="15" t="s">
        <v>57</v>
      </c>
      <c r="H61" s="195" t="s">
        <v>57</v>
      </c>
      <c r="I61" s="653"/>
      <c r="K61" s="577"/>
      <c r="L61" s="577"/>
      <c r="M61" s="577"/>
      <c r="N61" s="577"/>
      <c r="O61" s="577"/>
      <c r="P61" s="577"/>
      <c r="R61" s="195" t="s">
        <v>17</v>
      </c>
      <c r="S61" s="195">
        <v>36830</v>
      </c>
      <c r="T61" s="195" t="s">
        <v>57</v>
      </c>
      <c r="U61" s="195" t="s">
        <v>57</v>
      </c>
      <c r="V61" s="653"/>
      <c r="X61" s="3"/>
    </row>
    <row r="62" ht="28.5" customHeight="1">
      <c r="A62" s="665"/>
      <c r="B62" s="27"/>
      <c r="C62" s="27"/>
      <c r="D62" s="27"/>
      <c r="E62" s="28" t="s">
        <v>18</v>
      </c>
      <c r="F62" s="15">
        <f t="shared" si="146"/>
        <v>72500</v>
      </c>
      <c r="G62" s="15" t="s">
        <v>57</v>
      </c>
      <c r="H62" s="195" t="s">
        <v>57</v>
      </c>
      <c r="I62" s="653"/>
      <c r="K62" s="577"/>
      <c r="L62" s="577"/>
      <c r="M62" s="577"/>
      <c r="N62" s="577"/>
      <c r="O62" s="577"/>
      <c r="P62" s="577"/>
      <c r="R62" s="593" t="s">
        <v>18</v>
      </c>
      <c r="S62" s="594">
        <v>50880</v>
      </c>
      <c r="T62" s="195" t="s">
        <v>57</v>
      </c>
      <c r="U62" s="195" t="s">
        <v>57</v>
      </c>
      <c r="V62" s="653"/>
      <c r="X62" s="3"/>
    </row>
    <row r="63" ht="25.5" customHeight="1">
      <c r="A63" s="665"/>
      <c r="B63" s="20" t="s">
        <v>23</v>
      </c>
      <c r="C63" s="20" t="s">
        <v>15</v>
      </c>
      <c r="D63" s="20" t="s">
        <v>16</v>
      </c>
      <c r="E63" s="15" t="s">
        <v>17</v>
      </c>
      <c r="F63" s="15">
        <f t="shared" si="146"/>
        <v>46800</v>
      </c>
      <c r="G63" s="15">
        <f t="shared" si="147"/>
        <v>50500</v>
      </c>
      <c r="H63" s="195">
        <f t="shared" si="148"/>
        <v>50000</v>
      </c>
      <c r="I63" s="653"/>
      <c r="K63" s="577"/>
      <c r="L63" s="577"/>
      <c r="M63" s="577"/>
      <c r="N63" s="577"/>
      <c r="O63" s="577"/>
      <c r="P63" s="577"/>
      <c r="R63" s="195" t="s">
        <v>17</v>
      </c>
      <c r="S63" s="195">
        <v>32850</v>
      </c>
      <c r="T63" s="195">
        <v>35430</v>
      </c>
      <c r="U63" s="195">
        <v>35100</v>
      </c>
      <c r="V63" s="653"/>
      <c r="X63" s="3"/>
    </row>
    <row r="64" ht="28.5" customHeight="1">
      <c r="A64" s="665"/>
      <c r="B64" s="26"/>
      <c r="C64" s="26"/>
      <c r="D64" s="27"/>
      <c r="E64" s="28" t="s">
        <v>18</v>
      </c>
      <c r="F64" s="15">
        <f t="shared" si="146"/>
        <v>68200</v>
      </c>
      <c r="G64" s="15">
        <f t="shared" si="147"/>
        <v>75200</v>
      </c>
      <c r="H64" s="195">
        <f t="shared" si="148"/>
        <v>78000</v>
      </c>
      <c r="I64" s="653"/>
      <c r="K64" s="577"/>
      <c r="L64" s="577"/>
      <c r="M64" s="577"/>
      <c r="N64" s="577"/>
      <c r="O64" s="577"/>
      <c r="P64" s="577"/>
      <c r="R64" s="593" t="s">
        <v>18</v>
      </c>
      <c r="S64" s="594">
        <v>47850</v>
      </c>
      <c r="T64" s="594">
        <v>52805</v>
      </c>
      <c r="U64" s="594">
        <v>54775</v>
      </c>
      <c r="V64" s="653"/>
      <c r="X64" s="3"/>
    </row>
    <row r="65" ht="25.5" customHeight="1">
      <c r="A65" s="665"/>
      <c r="B65" s="26"/>
      <c r="C65" s="26"/>
      <c r="D65" s="20" t="s">
        <v>19</v>
      </c>
      <c r="E65" s="15" t="s">
        <v>17</v>
      </c>
      <c r="F65" s="15">
        <f t="shared" si="146"/>
        <v>56200</v>
      </c>
      <c r="G65" s="15">
        <f t="shared" si="147"/>
        <v>60600</v>
      </c>
      <c r="H65" s="195">
        <f t="shared" si="148"/>
        <v>60000</v>
      </c>
      <c r="I65" s="653"/>
      <c r="K65" s="577"/>
      <c r="L65" s="577"/>
      <c r="M65" s="577"/>
      <c r="N65" s="577"/>
      <c r="O65" s="577"/>
      <c r="P65" s="577"/>
      <c r="R65" s="195" t="s">
        <v>17</v>
      </c>
      <c r="S65" s="195">
        <v>39420</v>
      </c>
      <c r="T65" s="195">
        <v>42520</v>
      </c>
      <c r="U65" s="195">
        <v>42120</v>
      </c>
      <c r="V65" s="653"/>
      <c r="X65" s="3"/>
    </row>
    <row r="66" ht="28.5" customHeight="1">
      <c r="A66" s="666"/>
      <c r="B66" s="27"/>
      <c r="C66" s="27"/>
      <c r="D66" s="27"/>
      <c r="E66" s="28" t="s">
        <v>18</v>
      </c>
      <c r="F66" s="15">
        <f t="shared" si="146"/>
        <v>77500</v>
      </c>
      <c r="G66" s="15">
        <f t="shared" si="147"/>
        <v>85300</v>
      </c>
      <c r="H66" s="195">
        <f t="shared" si="148"/>
        <v>88000</v>
      </c>
      <c r="I66" s="653"/>
      <c r="K66" s="577"/>
      <c r="L66" s="577"/>
      <c r="M66" s="577"/>
      <c r="N66" s="577"/>
      <c r="O66" s="577"/>
      <c r="P66" s="577"/>
      <c r="R66" s="593" t="s">
        <v>18</v>
      </c>
      <c r="S66" s="594">
        <v>54420</v>
      </c>
      <c r="T66" s="594">
        <v>59895</v>
      </c>
      <c r="U66" s="594">
        <v>61795</v>
      </c>
      <c r="V66" s="653"/>
      <c r="X66" s="3"/>
    </row>
    <row r="67" s="94" customFormat="1" ht="50.25" customHeight="1">
      <c r="A67" s="95" t="s">
        <v>58</v>
      </c>
      <c r="B67" s="95"/>
      <c r="C67" s="95"/>
      <c r="D67" s="95"/>
      <c r="E67" s="95"/>
      <c r="F67" s="95"/>
      <c r="G67" s="95"/>
      <c r="H67" s="95"/>
      <c r="I67" s="667"/>
      <c r="J67" s="97"/>
      <c r="K67" s="577"/>
      <c r="L67" s="577"/>
      <c r="M67" s="577"/>
      <c r="N67" s="577"/>
      <c r="O67" s="577"/>
      <c r="P67" s="577"/>
      <c r="Q67" s="97"/>
      <c r="R67" s="97"/>
      <c r="S67" s="97"/>
      <c r="T67" s="97"/>
      <c r="U67" s="97"/>
      <c r="V67" s="667"/>
      <c r="W67" s="97"/>
      <c r="X67" s="97"/>
      <c r="Y67" s="97"/>
      <c r="Z67" s="97"/>
    </row>
    <row r="68" ht="44.25" customHeight="1">
      <c r="A68" s="668"/>
      <c r="B68" s="669"/>
      <c r="C68" s="669"/>
      <c r="D68" s="669"/>
      <c r="E68" s="670"/>
      <c r="F68" s="671" t="s">
        <v>773</v>
      </c>
      <c r="G68" s="671" t="s">
        <v>774</v>
      </c>
      <c r="I68" s="3"/>
      <c r="J68" s="672"/>
      <c r="S68" s="673" t="s">
        <v>773</v>
      </c>
      <c r="T68" s="673" t="s">
        <v>774</v>
      </c>
      <c r="V68" s="3"/>
      <c r="W68" s="672"/>
    </row>
    <row r="69" ht="26.25" customHeight="1">
      <c r="A69" s="651" t="s">
        <v>775</v>
      </c>
      <c r="B69" s="19" t="s">
        <v>776</v>
      </c>
      <c r="C69" s="20" t="s">
        <v>15</v>
      </c>
      <c r="D69" s="20" t="s">
        <v>16</v>
      </c>
      <c r="E69" s="15" t="s">
        <v>17</v>
      </c>
      <c r="F69" s="15">
        <f t="shared" si="146"/>
        <v>40900</v>
      </c>
      <c r="G69" s="15">
        <f t="shared" si="147"/>
        <v>42900</v>
      </c>
      <c r="I69" s="3"/>
      <c r="J69" s="588"/>
      <c r="N69" s="565"/>
      <c r="O69" s="565"/>
      <c r="R69" s="195" t="s">
        <v>17</v>
      </c>
      <c r="S69" s="195">
        <v>28680</v>
      </c>
      <c r="T69" s="195">
        <v>30120</v>
      </c>
      <c r="V69" s="3"/>
      <c r="W69" s="588"/>
    </row>
    <row r="70" ht="28.5" customHeight="1">
      <c r="A70" s="652"/>
      <c r="B70" s="25"/>
      <c r="C70" s="26"/>
      <c r="D70" s="27"/>
      <c r="E70" s="28" t="s">
        <v>18</v>
      </c>
      <c r="F70" s="15">
        <f t="shared" si="146"/>
        <v>68900</v>
      </c>
      <c r="G70" s="15">
        <f t="shared" si="147"/>
        <v>70900</v>
      </c>
      <c r="I70" s="3"/>
      <c r="J70" s="588"/>
      <c r="R70" s="593" t="s">
        <v>18</v>
      </c>
      <c r="S70" s="594">
        <v>48355</v>
      </c>
      <c r="T70" s="594">
        <v>49795</v>
      </c>
      <c r="V70" s="3"/>
      <c r="W70" s="588"/>
    </row>
    <row r="71" ht="26.25" customHeight="1">
      <c r="A71" s="652"/>
      <c r="B71" s="25"/>
      <c r="C71" s="26"/>
      <c r="D71" s="20" t="s">
        <v>19</v>
      </c>
      <c r="E71" s="15" t="s">
        <v>17</v>
      </c>
      <c r="F71" s="15">
        <f t="shared" si="146"/>
        <v>49000</v>
      </c>
      <c r="G71" s="15">
        <f t="shared" si="147"/>
        <v>51500</v>
      </c>
      <c r="I71" s="3"/>
      <c r="J71" s="588"/>
      <c r="N71" s="565"/>
      <c r="O71" s="565"/>
      <c r="R71" s="195" t="s">
        <v>17</v>
      </c>
      <c r="S71" s="195">
        <v>34410</v>
      </c>
      <c r="T71" s="195">
        <v>36150</v>
      </c>
      <c r="V71" s="3"/>
      <c r="W71" s="588"/>
    </row>
    <row r="72" ht="28.5" customHeight="1">
      <c r="A72" s="652"/>
      <c r="B72" s="25"/>
      <c r="C72" s="26"/>
      <c r="D72" s="27"/>
      <c r="E72" s="28" t="s">
        <v>18</v>
      </c>
      <c r="F72" s="15">
        <f t="shared" si="146"/>
        <v>77000</v>
      </c>
      <c r="G72" s="15">
        <f t="shared" si="147"/>
        <v>79500</v>
      </c>
      <c r="I72" s="3"/>
      <c r="J72" s="588"/>
      <c r="N72" s="565"/>
      <c r="R72" s="593" t="s">
        <v>18</v>
      </c>
      <c r="S72" s="594">
        <v>54085</v>
      </c>
      <c r="T72" s="594">
        <v>55825</v>
      </c>
      <c r="V72" s="3"/>
      <c r="W72" s="588"/>
    </row>
    <row r="73" ht="30.75" customHeight="1">
      <c r="A73" s="652"/>
      <c r="B73" s="25"/>
      <c r="C73" s="26"/>
      <c r="D73" s="49" t="s">
        <v>727</v>
      </c>
      <c r="E73" s="15" t="s">
        <v>17</v>
      </c>
      <c r="F73" s="15">
        <f t="shared" si="146"/>
        <v>58800</v>
      </c>
      <c r="G73" s="15">
        <f t="shared" si="147"/>
        <v>61800</v>
      </c>
      <c r="I73" s="3"/>
      <c r="J73" s="588"/>
      <c r="N73" s="565"/>
      <c r="O73" s="565"/>
      <c r="R73" s="195" t="s">
        <v>17</v>
      </c>
      <c r="S73" s="195">
        <v>41290</v>
      </c>
      <c r="T73" s="195">
        <v>43370</v>
      </c>
      <c r="V73" s="3"/>
      <c r="W73" s="588"/>
    </row>
    <row r="74" s="631" customFormat="1" ht="35.25" customHeight="1">
      <c r="A74" s="632" t="s">
        <v>777</v>
      </c>
      <c r="B74" s="632"/>
      <c r="C74" s="632"/>
      <c r="D74" s="632"/>
      <c r="E74" s="632"/>
      <c r="F74" s="632"/>
      <c r="G74" s="632"/>
      <c r="H74" s="632"/>
      <c r="I74" s="632"/>
      <c r="J74" s="633"/>
      <c r="K74" s="633"/>
      <c r="L74" s="633"/>
      <c r="M74" s="634"/>
      <c r="N74" s="634"/>
      <c r="O74" s="634"/>
      <c r="P74" s="638"/>
      <c r="Q74" s="634"/>
      <c r="R74" s="634"/>
      <c r="S74" s="634"/>
      <c r="T74" s="634"/>
      <c r="U74" s="634"/>
      <c r="V74" s="634"/>
      <c r="W74" s="633"/>
      <c r="X74" s="633"/>
      <c r="Y74" s="634"/>
      <c r="Z74" s="634"/>
    </row>
    <row r="75" s="43" customFormat="1" ht="45" customHeight="1">
      <c r="A75" s="34"/>
      <c r="B75" s="35"/>
      <c r="C75" s="35"/>
      <c r="D75" s="35"/>
      <c r="E75" s="35"/>
      <c r="F75" s="607" t="s">
        <v>25</v>
      </c>
      <c r="G75" s="607" t="s">
        <v>735</v>
      </c>
      <c r="H75" s="674"/>
      <c r="I75" s="674"/>
      <c r="J75" s="3"/>
      <c r="K75" s="563"/>
      <c r="L75" s="564"/>
      <c r="M75" s="3"/>
      <c r="N75" s="3"/>
      <c r="O75" s="3"/>
      <c r="P75" s="565"/>
      <c r="Q75" s="564"/>
      <c r="R75" s="564"/>
      <c r="S75" s="608" t="s">
        <v>25</v>
      </c>
      <c r="T75" s="608" t="s">
        <v>735</v>
      </c>
      <c r="U75" s="674"/>
      <c r="V75" s="674"/>
      <c r="W75" s="3"/>
      <c r="X75" s="563"/>
      <c r="Y75" s="564"/>
      <c r="Z75" s="564"/>
    </row>
    <row r="76" s="43" customFormat="1" ht="28.5" customHeight="1">
      <c r="A76" s="642" t="s">
        <v>778</v>
      </c>
      <c r="B76" s="39" t="s">
        <v>23</v>
      </c>
      <c r="C76" s="15" t="s">
        <v>15</v>
      </c>
      <c r="D76" s="15" t="s">
        <v>16</v>
      </c>
      <c r="E76" s="69" t="s">
        <v>17</v>
      </c>
      <c r="F76" s="15">
        <f t="shared" si="146"/>
        <v>65700</v>
      </c>
      <c r="G76" s="643" t="s">
        <v>741</v>
      </c>
      <c r="H76" s="675"/>
      <c r="I76" s="675"/>
      <c r="J76" s="3"/>
      <c r="K76" s="563"/>
      <c r="L76" s="564"/>
      <c r="M76" s="3"/>
      <c r="N76" s="3"/>
      <c r="O76" s="3"/>
      <c r="P76" s="565"/>
      <c r="Q76" s="564"/>
      <c r="R76" s="579" t="s">
        <v>17</v>
      </c>
      <c r="S76" s="195">
        <v>46110</v>
      </c>
      <c r="T76" s="612" t="s">
        <v>742</v>
      </c>
      <c r="U76" s="675"/>
      <c r="V76" s="675"/>
      <c r="W76" s="3"/>
      <c r="X76" s="563"/>
      <c r="Y76" s="564"/>
      <c r="Z76" s="564"/>
    </row>
    <row r="77" s="43" customFormat="1" ht="28.5" customHeight="1">
      <c r="A77" s="642"/>
      <c r="B77" s="39"/>
      <c r="C77" s="15"/>
      <c r="D77" s="15"/>
      <c r="E77" s="28" t="s">
        <v>18</v>
      </c>
      <c r="F77" s="15">
        <f t="shared" si="146"/>
        <v>90400</v>
      </c>
      <c r="G77" s="643" t="s">
        <v>741</v>
      </c>
      <c r="H77" s="562"/>
      <c r="I77" s="562"/>
      <c r="J77" s="3"/>
      <c r="K77" s="563"/>
      <c r="L77" s="564"/>
      <c r="M77" s="3"/>
      <c r="N77" s="3"/>
      <c r="O77" s="3"/>
      <c r="P77" s="565"/>
      <c r="Q77" s="564"/>
      <c r="R77" s="593" t="s">
        <v>18</v>
      </c>
      <c r="S77" s="594">
        <v>63485</v>
      </c>
      <c r="T77" s="614" t="s">
        <v>742</v>
      </c>
      <c r="U77" s="562"/>
      <c r="V77" s="562"/>
      <c r="W77" s="3"/>
      <c r="X77" s="563"/>
      <c r="Y77" s="564"/>
      <c r="Z77" s="564"/>
    </row>
    <row r="78" s="43" customFormat="1" ht="28.5" customHeight="1">
      <c r="A78" s="642"/>
      <c r="B78" s="39"/>
      <c r="C78" s="15"/>
      <c r="D78" s="15" t="s">
        <v>19</v>
      </c>
      <c r="E78" s="69" t="s">
        <v>17</v>
      </c>
      <c r="F78" s="15">
        <f t="shared" si="146"/>
        <v>78800</v>
      </c>
      <c r="G78" s="57" t="s">
        <v>748</v>
      </c>
      <c r="H78" s="676"/>
      <c r="I78" s="676"/>
      <c r="J78" s="3"/>
      <c r="K78" s="563"/>
      <c r="L78" s="564"/>
      <c r="M78" s="3"/>
      <c r="N78" s="3"/>
      <c r="O78" s="3"/>
      <c r="P78" s="565"/>
      <c r="Q78" s="564"/>
      <c r="R78" s="579" t="s">
        <v>17</v>
      </c>
      <c r="S78" s="195">
        <v>55330</v>
      </c>
      <c r="T78" s="591" t="s">
        <v>749</v>
      </c>
      <c r="U78" s="676"/>
      <c r="V78" s="676"/>
      <c r="W78" s="3"/>
      <c r="X78" s="563"/>
      <c r="Y78" s="564"/>
      <c r="Z78" s="564"/>
    </row>
    <row r="79" s="43" customFormat="1" ht="28.5" customHeight="1">
      <c r="A79" s="642"/>
      <c r="B79" s="39"/>
      <c r="C79" s="15"/>
      <c r="D79" s="15"/>
      <c r="E79" s="28" t="s">
        <v>18</v>
      </c>
      <c r="F79" s="15">
        <f t="shared" si="146"/>
        <v>103600</v>
      </c>
      <c r="G79" s="57" t="s">
        <v>748</v>
      </c>
      <c r="H79" s="675"/>
      <c r="I79" s="675"/>
      <c r="J79" s="3"/>
      <c r="K79" s="563"/>
      <c r="L79" s="564"/>
      <c r="M79" s="3"/>
      <c r="N79" s="3"/>
      <c r="O79" s="3"/>
      <c r="P79" s="565"/>
      <c r="Q79" s="564"/>
      <c r="R79" s="593" t="s">
        <v>18</v>
      </c>
      <c r="S79" s="594">
        <v>72705</v>
      </c>
      <c r="T79" s="614" t="s">
        <v>749</v>
      </c>
      <c r="U79" s="675"/>
      <c r="V79" s="675"/>
      <c r="W79" s="3"/>
      <c r="X79" s="563"/>
      <c r="Y79" s="564"/>
      <c r="Z79" s="564"/>
    </row>
    <row r="80" s="43" customFormat="1" ht="30.75" customHeight="1">
      <c r="A80" s="642"/>
      <c r="B80" s="39"/>
      <c r="C80" s="15"/>
      <c r="D80" s="39" t="s">
        <v>727</v>
      </c>
      <c r="E80" s="69" t="s">
        <v>17</v>
      </c>
      <c r="F80" s="15">
        <f t="shared" ref="F80:I103" si="149">ROUND((S80-S80*23%)+(S80-S80*23%)*85%,-2)</f>
        <v>94600</v>
      </c>
      <c r="G80" s="57" t="s">
        <v>57</v>
      </c>
      <c r="H80" s="676"/>
      <c r="I80" s="676"/>
      <c r="J80" s="3"/>
      <c r="K80" s="563"/>
      <c r="L80" s="564"/>
      <c r="M80" s="3"/>
      <c r="N80" s="3"/>
      <c r="O80" s="564"/>
      <c r="P80" s="565"/>
      <c r="Q80" s="564"/>
      <c r="R80" s="579" t="s">
        <v>17</v>
      </c>
      <c r="S80" s="195">
        <v>66400</v>
      </c>
      <c r="T80" s="591" t="s">
        <v>57</v>
      </c>
      <c r="U80" s="676"/>
      <c r="V80" s="676"/>
      <c r="W80" s="3"/>
      <c r="X80" s="563"/>
      <c r="Y80" s="564"/>
      <c r="Z80" s="564"/>
    </row>
    <row r="81" s="43" customFormat="1" ht="18" customHeight="1">
      <c r="A81" s="74" t="s">
        <v>779</v>
      </c>
      <c r="B81" s="75"/>
      <c r="C81" s="75"/>
      <c r="D81" s="75"/>
      <c r="E81" s="75"/>
      <c r="F81" s="75"/>
      <c r="G81" s="75"/>
      <c r="H81" s="116"/>
      <c r="I81" s="562"/>
      <c r="J81" s="3"/>
      <c r="K81" s="563"/>
      <c r="L81" s="564"/>
      <c r="M81" s="3"/>
      <c r="N81" s="3"/>
      <c r="O81" s="3"/>
      <c r="P81" s="565">
        <v>3</v>
      </c>
      <c r="Q81" s="564"/>
      <c r="R81" s="564"/>
      <c r="S81" s="564"/>
      <c r="T81" s="564"/>
      <c r="U81" s="564"/>
      <c r="V81" s="562"/>
      <c r="W81" s="3"/>
      <c r="X81" s="563"/>
      <c r="Y81" s="564"/>
      <c r="Z81" s="564"/>
    </row>
    <row r="82" s="43" customFormat="1" ht="18" customHeight="1">
      <c r="A82" s="659"/>
      <c r="B82" s="659"/>
      <c r="C82" s="659"/>
      <c r="D82" s="659"/>
      <c r="E82" s="659"/>
      <c r="F82" s="659"/>
      <c r="G82" s="659"/>
      <c r="H82" s="562"/>
      <c r="I82" s="562"/>
      <c r="J82" s="3"/>
      <c r="K82" s="563"/>
      <c r="L82" s="564"/>
      <c r="M82" s="3"/>
      <c r="N82" s="3"/>
      <c r="O82" s="3"/>
      <c r="P82" s="565"/>
      <c r="Q82" s="564"/>
      <c r="R82" s="660"/>
      <c r="S82" s="660"/>
      <c r="T82" s="660"/>
      <c r="U82" s="562"/>
      <c r="V82" s="562"/>
      <c r="W82" s="3"/>
      <c r="X82" s="563"/>
      <c r="Y82" s="564"/>
      <c r="Z82" s="564"/>
    </row>
    <row r="83" ht="22.5" customHeight="1">
      <c r="A83" s="15" t="s">
        <v>6</v>
      </c>
      <c r="B83" s="15" t="s">
        <v>7</v>
      </c>
      <c r="C83" s="15" t="s">
        <v>8</v>
      </c>
      <c r="D83" s="15"/>
      <c r="E83" s="15" t="s">
        <v>9</v>
      </c>
      <c r="F83" s="15" t="s">
        <v>780</v>
      </c>
      <c r="G83" s="15" t="s">
        <v>781</v>
      </c>
      <c r="H83" s="195" t="s">
        <v>782</v>
      </c>
      <c r="I83" s="608" t="s">
        <v>735</v>
      </c>
      <c r="K83" s="677"/>
      <c r="L83" s="678"/>
      <c r="R83" s="195" t="s">
        <v>9</v>
      </c>
      <c r="S83" s="195" t="s">
        <v>780</v>
      </c>
      <c r="T83" s="195" t="s">
        <v>781</v>
      </c>
      <c r="U83" s="195" t="s">
        <v>782</v>
      </c>
      <c r="V83" s="608" t="s">
        <v>735</v>
      </c>
      <c r="X83" s="677"/>
    </row>
    <row r="84" ht="20.25" customHeight="1">
      <c r="A84" s="15"/>
      <c r="B84" s="15"/>
      <c r="C84" s="15" t="s">
        <v>11</v>
      </c>
      <c r="D84" s="15" t="s">
        <v>12</v>
      </c>
      <c r="E84" s="15"/>
      <c r="F84" s="15"/>
      <c r="G84" s="15"/>
      <c r="H84" s="195"/>
      <c r="I84" s="608"/>
      <c r="K84" s="577" t="s">
        <v>771</v>
      </c>
      <c r="L84" s="577"/>
      <c r="M84" s="577"/>
      <c r="N84" s="577"/>
      <c r="O84" s="577"/>
      <c r="P84" s="577"/>
      <c r="R84" s="195"/>
      <c r="S84" s="195"/>
      <c r="T84" s="195"/>
      <c r="U84" s="195"/>
      <c r="V84" s="608"/>
      <c r="X84" s="3"/>
    </row>
    <row r="85" s="679" customFormat="1" ht="32.25" customHeight="1">
      <c r="A85" s="642" t="s">
        <v>783</v>
      </c>
      <c r="B85" s="19" t="s">
        <v>784</v>
      </c>
      <c r="C85" s="15" t="s">
        <v>785</v>
      </c>
      <c r="D85" s="15" t="s">
        <v>16</v>
      </c>
      <c r="E85" s="69" t="s">
        <v>17</v>
      </c>
      <c r="F85" s="15">
        <f t="shared" si="149"/>
        <v>83400</v>
      </c>
      <c r="G85" s="15">
        <f t="shared" si="147"/>
        <v>86100</v>
      </c>
      <c r="H85" s="195">
        <f t="shared" si="148"/>
        <v>99500</v>
      </c>
      <c r="I85" s="612" t="s">
        <v>741</v>
      </c>
      <c r="J85" s="680"/>
      <c r="K85" s="577"/>
      <c r="L85" s="577"/>
      <c r="M85" s="577"/>
      <c r="N85" s="577"/>
      <c r="O85" s="577"/>
      <c r="P85" s="577"/>
      <c r="Q85" s="681"/>
      <c r="R85" s="579" t="s">
        <v>17</v>
      </c>
      <c r="S85" s="195">
        <v>58550</v>
      </c>
      <c r="T85" s="195">
        <v>60460</v>
      </c>
      <c r="U85" s="195">
        <v>69820</v>
      </c>
      <c r="V85" s="612" t="s">
        <v>742</v>
      </c>
      <c r="W85" s="680"/>
      <c r="X85" s="681"/>
      <c r="Y85" s="681"/>
      <c r="Z85" s="681"/>
    </row>
    <row r="86" ht="32.25" customHeight="1">
      <c r="A86" s="642"/>
      <c r="B86" s="25"/>
      <c r="C86" s="15"/>
      <c r="D86" s="15"/>
      <c r="E86" s="28" t="s">
        <v>18</v>
      </c>
      <c r="F86" s="15">
        <f t="shared" si="149"/>
        <v>105000</v>
      </c>
      <c r="G86" s="15">
        <f t="shared" si="147"/>
        <v>107700</v>
      </c>
      <c r="H86" s="195">
        <f t="shared" si="148"/>
        <v>121000</v>
      </c>
      <c r="I86" s="612" t="s">
        <v>741</v>
      </c>
      <c r="J86" s="564"/>
      <c r="K86" s="577"/>
      <c r="L86" s="577"/>
      <c r="M86" s="577"/>
      <c r="N86" s="577"/>
      <c r="O86" s="577"/>
      <c r="P86" s="577"/>
      <c r="R86" s="593" t="s">
        <v>18</v>
      </c>
      <c r="S86" s="594">
        <v>73675</v>
      </c>
      <c r="T86" s="594">
        <v>75585</v>
      </c>
      <c r="U86" s="594">
        <v>84945</v>
      </c>
      <c r="V86" s="614" t="s">
        <v>742</v>
      </c>
      <c r="W86" s="564"/>
      <c r="X86" s="3"/>
    </row>
    <row r="87" ht="32.25" customHeight="1">
      <c r="A87" s="642"/>
      <c r="B87" s="25"/>
      <c r="C87" s="15"/>
      <c r="D87" s="15" t="s">
        <v>19</v>
      </c>
      <c r="E87" s="69" t="s">
        <v>17</v>
      </c>
      <c r="F87" s="15">
        <f t="shared" si="149"/>
        <v>100100</v>
      </c>
      <c r="G87" s="15">
        <f t="shared" ref="G87:G95" si="150">ROUND((T87-T87*23%)+(T87-T87*23%)*85%,-2)</f>
        <v>103300</v>
      </c>
      <c r="H87" s="195">
        <f t="shared" si="148"/>
        <v>119300</v>
      </c>
      <c r="I87" s="591" t="s">
        <v>748</v>
      </c>
      <c r="J87" s="564"/>
      <c r="K87" s="577"/>
      <c r="L87" s="577"/>
      <c r="M87" s="577"/>
      <c r="N87" s="577"/>
      <c r="O87" s="577"/>
      <c r="P87" s="577"/>
      <c r="R87" s="579" t="s">
        <v>17</v>
      </c>
      <c r="S87" s="195">
        <v>70270</v>
      </c>
      <c r="T87" s="195">
        <v>72550</v>
      </c>
      <c r="U87" s="195">
        <v>83780</v>
      </c>
      <c r="V87" s="591" t="s">
        <v>749</v>
      </c>
      <c r="W87" s="564"/>
      <c r="X87" s="3"/>
    </row>
    <row r="88" ht="32.25" customHeight="1">
      <c r="A88" s="642"/>
      <c r="B88" s="25"/>
      <c r="C88" s="15"/>
      <c r="D88" s="15"/>
      <c r="E88" s="28" t="s">
        <v>18</v>
      </c>
      <c r="F88" s="15">
        <f t="shared" si="149"/>
        <v>121600</v>
      </c>
      <c r="G88" s="15">
        <f t="shared" si="150"/>
        <v>124900</v>
      </c>
      <c r="H88" s="195">
        <f t="shared" si="148"/>
        <v>140900</v>
      </c>
      <c r="I88" s="591" t="s">
        <v>748</v>
      </c>
      <c r="J88" s="564"/>
      <c r="K88" s="577"/>
      <c r="L88" s="577"/>
      <c r="M88" s="577"/>
      <c r="N88" s="577"/>
      <c r="O88" s="577"/>
      <c r="P88" s="577"/>
      <c r="R88" s="593" t="s">
        <v>18</v>
      </c>
      <c r="S88" s="594">
        <v>85395</v>
      </c>
      <c r="T88" s="594">
        <v>87675</v>
      </c>
      <c r="U88" s="594">
        <v>98905</v>
      </c>
      <c r="V88" s="614" t="s">
        <v>749</v>
      </c>
      <c r="W88" s="564"/>
      <c r="X88" s="3"/>
    </row>
    <row r="89" ht="33.75" customHeight="1">
      <c r="A89" s="59" t="s">
        <v>786</v>
      </c>
      <c r="B89" s="60"/>
      <c r="C89" s="60"/>
      <c r="D89" s="60"/>
      <c r="E89" s="60"/>
      <c r="F89" s="60"/>
      <c r="G89" s="60"/>
      <c r="H89" s="60"/>
      <c r="I89" s="61"/>
      <c r="K89" s="577"/>
      <c r="L89" s="577"/>
      <c r="M89" s="577"/>
      <c r="N89" s="577"/>
      <c r="O89" s="577"/>
      <c r="P89" s="577"/>
      <c r="U89" s="3"/>
      <c r="V89" s="3"/>
      <c r="X89" s="3"/>
    </row>
    <row r="90" ht="43.5" customHeight="1">
      <c r="A90" s="572"/>
      <c r="B90" s="572"/>
      <c r="C90" s="572"/>
      <c r="D90" s="572"/>
      <c r="E90" s="572"/>
      <c r="F90" s="36" t="s">
        <v>28</v>
      </c>
      <c r="G90" s="36" t="s">
        <v>25</v>
      </c>
      <c r="H90" s="608" t="s">
        <v>735</v>
      </c>
      <c r="I90" s="664"/>
      <c r="J90" s="575"/>
      <c r="K90" s="577"/>
      <c r="L90" s="577"/>
      <c r="M90" s="577"/>
      <c r="N90" s="577"/>
      <c r="O90" s="577"/>
      <c r="P90" s="577"/>
      <c r="R90" s="578"/>
      <c r="S90" s="641" t="s">
        <v>28</v>
      </c>
      <c r="T90" s="641" t="s">
        <v>25</v>
      </c>
      <c r="U90" s="608" t="s">
        <v>735</v>
      </c>
      <c r="V90" s="664"/>
      <c r="W90" s="575"/>
      <c r="X90" s="3"/>
    </row>
    <row r="91" ht="27" customHeight="1">
      <c r="A91" s="642" t="s">
        <v>787</v>
      </c>
      <c r="B91" s="39" t="s">
        <v>23</v>
      </c>
      <c r="C91" s="15" t="s">
        <v>15</v>
      </c>
      <c r="D91" s="15" t="s">
        <v>16</v>
      </c>
      <c r="E91" s="69" t="s">
        <v>17</v>
      </c>
      <c r="F91" s="15">
        <f t="shared" si="149"/>
        <v>77100</v>
      </c>
      <c r="G91" s="15">
        <f t="shared" si="150"/>
        <v>81000</v>
      </c>
      <c r="H91" s="612" t="s">
        <v>741</v>
      </c>
      <c r="I91" s="589"/>
      <c r="J91" s="563"/>
      <c r="K91" s="577"/>
      <c r="L91" s="577"/>
      <c r="M91" s="577"/>
      <c r="N91" s="577"/>
      <c r="O91" s="577"/>
      <c r="P91" s="577"/>
      <c r="R91" s="579" t="s">
        <v>17</v>
      </c>
      <c r="S91" s="195">
        <v>54120</v>
      </c>
      <c r="T91" s="195">
        <v>56870</v>
      </c>
      <c r="U91" s="612" t="s">
        <v>742</v>
      </c>
      <c r="V91" s="589"/>
      <c r="W91" s="563"/>
      <c r="X91" s="3"/>
    </row>
    <row r="92" ht="28.5" customHeight="1">
      <c r="A92" s="642"/>
      <c r="B92" s="39"/>
      <c r="C92" s="15"/>
      <c r="D92" s="15"/>
      <c r="E92" s="28" t="s">
        <v>18</v>
      </c>
      <c r="F92" s="15">
        <f t="shared" si="149"/>
        <v>98500</v>
      </c>
      <c r="G92" s="15">
        <f t="shared" si="150"/>
        <v>105800</v>
      </c>
      <c r="H92" s="612" t="s">
        <v>741</v>
      </c>
      <c r="I92" s="675"/>
      <c r="J92" s="563"/>
      <c r="K92" s="577"/>
      <c r="L92" s="577"/>
      <c r="M92" s="577"/>
      <c r="N92" s="577"/>
      <c r="O92" s="577"/>
      <c r="P92" s="577"/>
      <c r="R92" s="593" t="s">
        <v>18</v>
      </c>
      <c r="S92" s="594">
        <v>69120</v>
      </c>
      <c r="T92" s="594">
        <v>74245</v>
      </c>
      <c r="U92" s="614" t="s">
        <v>742</v>
      </c>
      <c r="V92" s="675"/>
      <c r="W92" s="563"/>
      <c r="X92" s="3"/>
    </row>
    <row r="93" ht="27" customHeight="1">
      <c r="A93" s="642"/>
      <c r="B93" s="39"/>
      <c r="C93" s="15"/>
      <c r="D93" s="15" t="s">
        <v>19</v>
      </c>
      <c r="E93" s="69" t="s">
        <v>17</v>
      </c>
      <c r="F93" s="15">
        <f t="shared" si="149"/>
        <v>92500</v>
      </c>
      <c r="G93" s="15">
        <f t="shared" si="150"/>
        <v>97200</v>
      </c>
      <c r="H93" s="591" t="s">
        <v>748</v>
      </c>
      <c r="I93" s="682"/>
      <c r="J93" s="563"/>
      <c r="K93" s="577"/>
      <c r="L93" s="577"/>
      <c r="M93" s="577"/>
      <c r="N93" s="577"/>
      <c r="O93" s="577"/>
      <c r="P93" s="577"/>
      <c r="R93" s="579" t="s">
        <v>17</v>
      </c>
      <c r="S93" s="195">
        <v>64940</v>
      </c>
      <c r="T93" s="195">
        <v>68240</v>
      </c>
      <c r="U93" s="591" t="s">
        <v>749</v>
      </c>
      <c r="V93" s="682"/>
      <c r="W93" s="563"/>
      <c r="X93" s="3"/>
    </row>
    <row r="94" ht="28.5" customHeight="1">
      <c r="A94" s="642"/>
      <c r="B94" s="39"/>
      <c r="C94" s="15"/>
      <c r="D94" s="15"/>
      <c r="E94" s="28" t="s">
        <v>18</v>
      </c>
      <c r="F94" s="15">
        <f t="shared" si="149"/>
        <v>113900</v>
      </c>
      <c r="G94" s="15">
        <f t="shared" si="150"/>
        <v>122000</v>
      </c>
      <c r="H94" s="591" t="s">
        <v>748</v>
      </c>
      <c r="I94" s="589"/>
      <c r="J94" s="563"/>
      <c r="K94" s="564"/>
      <c r="M94" s="564"/>
      <c r="N94" s="564"/>
      <c r="O94" s="564"/>
      <c r="R94" s="593" t="s">
        <v>18</v>
      </c>
      <c r="S94" s="594">
        <v>79940</v>
      </c>
      <c r="T94" s="594">
        <v>85615</v>
      </c>
      <c r="U94" s="614" t="s">
        <v>749</v>
      </c>
      <c r="V94" s="589"/>
      <c r="W94" s="563"/>
      <c r="X94" s="564"/>
    </row>
    <row r="95" ht="34.5" customHeight="1">
      <c r="A95" s="642"/>
      <c r="B95" s="39"/>
      <c r="C95" s="15"/>
      <c r="D95" s="39" t="s">
        <v>727</v>
      </c>
      <c r="E95" s="69" t="s">
        <v>17</v>
      </c>
      <c r="F95" s="15">
        <f t="shared" si="149"/>
        <v>111000</v>
      </c>
      <c r="G95" s="15">
        <f t="shared" si="150"/>
        <v>116700</v>
      </c>
      <c r="H95" s="591" t="s">
        <v>57</v>
      </c>
      <c r="I95" s="682"/>
      <c r="J95" s="563"/>
      <c r="K95" s="564"/>
      <c r="M95" s="564"/>
      <c r="N95" s="564"/>
      <c r="O95" s="564"/>
      <c r="R95" s="579" t="s">
        <v>17</v>
      </c>
      <c r="S95" s="195">
        <v>77920</v>
      </c>
      <c r="T95" s="195">
        <v>81900</v>
      </c>
      <c r="U95" s="591" t="s">
        <v>57</v>
      </c>
      <c r="V95" s="682"/>
      <c r="W95" s="563"/>
      <c r="X95" s="564"/>
    </row>
    <row r="96" ht="19.5" customHeight="1">
      <c r="A96" s="102" t="s">
        <v>27</v>
      </c>
      <c r="B96" s="102"/>
      <c r="C96" s="102"/>
      <c r="D96" s="102"/>
      <c r="E96" s="102"/>
      <c r="F96" s="102"/>
      <c r="G96" s="102"/>
      <c r="H96" s="102"/>
      <c r="U96" s="3"/>
    </row>
    <row r="97" ht="42" customHeight="1">
      <c r="A97" s="47"/>
      <c r="B97" s="48"/>
      <c r="C97" s="48"/>
      <c r="D97" s="48"/>
      <c r="E97" s="48"/>
      <c r="F97" s="29" t="s">
        <v>28</v>
      </c>
      <c r="G97" s="607" t="s">
        <v>735</v>
      </c>
      <c r="H97" s="674"/>
      <c r="I97" s="674"/>
      <c r="S97" s="650" t="s">
        <v>28</v>
      </c>
      <c r="T97" s="608" t="s">
        <v>735</v>
      </c>
      <c r="U97" s="674"/>
      <c r="V97" s="674"/>
    </row>
    <row r="98" ht="27" customHeight="1">
      <c r="A98" s="642" t="s">
        <v>788</v>
      </c>
      <c r="B98" s="15" t="s">
        <v>30</v>
      </c>
      <c r="C98" s="15" t="s">
        <v>15</v>
      </c>
      <c r="D98" s="15" t="s">
        <v>16</v>
      </c>
      <c r="E98" s="69" t="s">
        <v>17</v>
      </c>
      <c r="F98" s="15">
        <f t="shared" si="149"/>
        <v>65400</v>
      </c>
      <c r="G98" s="643" t="s">
        <v>741</v>
      </c>
      <c r="I98" s="675"/>
      <c r="L98" s="563"/>
      <c r="P98" s="3"/>
      <c r="R98" s="579" t="s">
        <v>17</v>
      </c>
      <c r="S98" s="195">
        <v>45880</v>
      </c>
      <c r="T98" s="612" t="s">
        <v>742</v>
      </c>
      <c r="V98" s="675"/>
    </row>
    <row r="99" ht="28.5" customHeight="1">
      <c r="A99" s="642"/>
      <c r="B99" s="15"/>
      <c r="C99" s="15"/>
      <c r="D99" s="15"/>
      <c r="E99" s="28" t="s">
        <v>18</v>
      </c>
      <c r="F99" s="15">
        <f t="shared" si="149"/>
        <v>85400</v>
      </c>
      <c r="G99" s="643" t="s">
        <v>741</v>
      </c>
      <c r="H99" s="675"/>
      <c r="P99" s="3"/>
      <c r="R99" s="593" t="s">
        <v>18</v>
      </c>
      <c r="S99" s="594">
        <v>59930</v>
      </c>
      <c r="T99" s="614" t="s">
        <v>742</v>
      </c>
      <c r="U99" s="675"/>
    </row>
    <row r="100" s="43" customFormat="1" ht="27" customHeight="1">
      <c r="A100" s="642"/>
      <c r="B100" s="15"/>
      <c r="C100" s="15"/>
      <c r="D100" s="15" t="s">
        <v>19</v>
      </c>
      <c r="E100" s="69" t="s">
        <v>17</v>
      </c>
      <c r="F100" s="15">
        <f t="shared" si="149"/>
        <v>78400</v>
      </c>
      <c r="G100" s="57" t="s">
        <v>748</v>
      </c>
      <c r="H100" s="562"/>
      <c r="I100" s="676"/>
      <c r="J100" s="3"/>
      <c r="K100" s="563"/>
      <c r="L100" s="564"/>
      <c r="M100" s="3"/>
      <c r="N100" s="564"/>
      <c r="O100" s="564"/>
      <c r="P100" s="564"/>
      <c r="Q100" s="564"/>
      <c r="R100" s="579" t="s">
        <v>17</v>
      </c>
      <c r="S100" s="195">
        <v>55060</v>
      </c>
      <c r="T100" s="591" t="s">
        <v>749</v>
      </c>
      <c r="U100" s="562"/>
      <c r="V100" s="676"/>
      <c r="W100" s="3"/>
      <c r="X100" s="563"/>
      <c r="Y100" s="564"/>
      <c r="Z100" s="564"/>
    </row>
    <row r="101" s="43" customFormat="1" ht="28.5" customHeight="1">
      <c r="A101" s="642"/>
      <c r="B101" s="15"/>
      <c r="C101" s="15"/>
      <c r="D101" s="15"/>
      <c r="E101" s="28" t="s">
        <v>18</v>
      </c>
      <c r="F101" s="15">
        <f t="shared" si="149"/>
        <v>98400</v>
      </c>
      <c r="G101" s="57" t="s">
        <v>748</v>
      </c>
      <c r="H101" s="562"/>
      <c r="I101" s="675"/>
      <c r="J101" s="3"/>
      <c r="K101" s="563"/>
      <c r="L101" s="564"/>
      <c r="M101" s="3"/>
      <c r="N101" s="564"/>
      <c r="O101" s="564"/>
      <c r="P101" s="564"/>
      <c r="Q101" s="564"/>
      <c r="R101" s="593" t="s">
        <v>18</v>
      </c>
      <c r="S101" s="594">
        <v>69110</v>
      </c>
      <c r="T101" s="614" t="s">
        <v>749</v>
      </c>
      <c r="U101" s="562"/>
      <c r="V101" s="675"/>
      <c r="W101" s="3"/>
      <c r="X101" s="563"/>
      <c r="Y101" s="564"/>
      <c r="Z101" s="564"/>
    </row>
    <row r="102" s="43" customFormat="1" ht="27" customHeight="1">
      <c r="A102" s="642"/>
      <c r="B102" s="15"/>
      <c r="C102" s="15"/>
      <c r="D102" s="39" t="s">
        <v>727</v>
      </c>
      <c r="E102" s="69" t="s">
        <v>17</v>
      </c>
      <c r="F102" s="15">
        <f t="shared" si="149"/>
        <v>94100</v>
      </c>
      <c r="G102" s="57" t="s">
        <v>57</v>
      </c>
      <c r="H102" s="562"/>
      <c r="I102" s="676"/>
      <c r="J102" s="3"/>
      <c r="K102" s="563"/>
      <c r="L102" s="564"/>
      <c r="M102" s="3"/>
      <c r="N102" s="564"/>
      <c r="O102" s="564"/>
      <c r="P102" s="564"/>
      <c r="Q102" s="564"/>
      <c r="R102" s="579" t="s">
        <v>17</v>
      </c>
      <c r="S102" s="195">
        <v>66070</v>
      </c>
      <c r="T102" s="591" t="s">
        <v>57</v>
      </c>
      <c r="U102" s="562"/>
      <c r="V102" s="676"/>
      <c r="W102" s="3"/>
      <c r="X102" s="563"/>
      <c r="Y102" s="564"/>
      <c r="Z102" s="564"/>
    </row>
    <row r="103" s="43" customFormat="1" ht="28.5" customHeight="1">
      <c r="A103" s="642"/>
      <c r="B103" s="15"/>
      <c r="C103" s="15"/>
      <c r="D103" s="39"/>
      <c r="E103" s="28" t="s">
        <v>18</v>
      </c>
      <c r="F103" s="15">
        <f t="shared" si="149"/>
        <v>119400</v>
      </c>
      <c r="G103" s="58" t="s">
        <v>57</v>
      </c>
      <c r="H103" s="562"/>
      <c r="I103" s="675"/>
      <c r="J103" s="3"/>
      <c r="K103" s="563"/>
      <c r="L103" s="564"/>
      <c r="M103" s="564"/>
      <c r="N103" s="564"/>
      <c r="O103" s="564"/>
      <c r="P103" s="564"/>
      <c r="Q103" s="564"/>
      <c r="R103" s="593" t="s">
        <v>18</v>
      </c>
      <c r="S103" s="594">
        <v>83845</v>
      </c>
      <c r="T103" s="594" t="s">
        <v>57</v>
      </c>
      <c r="U103" s="562"/>
      <c r="V103" s="675"/>
      <c r="W103" s="3"/>
      <c r="X103" s="563"/>
      <c r="Y103" s="564"/>
      <c r="Z103" s="564"/>
    </row>
    <row r="104" s="43" customFormat="1" ht="18" customHeight="1">
      <c r="A104" s="102" t="s">
        <v>68</v>
      </c>
      <c r="B104" s="102"/>
      <c r="C104" s="102"/>
      <c r="D104" s="102"/>
      <c r="E104" s="102"/>
      <c r="F104" s="102"/>
      <c r="G104" s="102"/>
      <c r="H104" s="562"/>
      <c r="I104" s="562"/>
      <c r="J104" s="3"/>
      <c r="K104" s="563"/>
      <c r="L104" s="564"/>
      <c r="M104" s="3"/>
      <c r="N104" s="564"/>
      <c r="O104" s="564"/>
      <c r="P104" s="565"/>
      <c r="Q104" s="564"/>
      <c r="R104" s="564"/>
      <c r="S104" s="564"/>
      <c r="T104" s="564"/>
      <c r="U104" s="562"/>
      <c r="V104" s="562"/>
      <c r="W104" s="3"/>
      <c r="X104" s="563"/>
      <c r="Y104" s="564"/>
      <c r="Z104" s="564"/>
    </row>
    <row r="105" ht="17.25" customHeight="1">
      <c r="A105" s="659"/>
      <c r="B105" s="659"/>
      <c r="C105" s="659"/>
      <c r="D105" s="659"/>
      <c r="E105" s="659"/>
      <c r="F105" s="659"/>
      <c r="G105" s="659"/>
      <c r="R105" s="660"/>
      <c r="S105" s="660"/>
      <c r="T105" s="660"/>
    </row>
    <row r="106" s="661" customFormat="1" ht="14.25" customHeight="1">
      <c r="H106" s="683"/>
      <c r="I106" s="683"/>
      <c r="J106" s="684"/>
      <c r="K106" s="684"/>
      <c r="L106" s="684"/>
      <c r="M106" s="684"/>
      <c r="N106" s="684"/>
      <c r="O106" s="684"/>
      <c r="P106" s="565"/>
      <c r="Q106" s="684"/>
      <c r="R106" s="684"/>
      <c r="S106" s="684"/>
      <c r="T106" s="684"/>
      <c r="U106" s="683"/>
      <c r="V106" s="683"/>
      <c r="W106" s="684"/>
      <c r="X106" s="684"/>
      <c r="Y106" s="684"/>
      <c r="Z106" s="684"/>
    </row>
    <row r="107" s="661" customFormat="1" ht="16.5" customHeight="1">
      <c r="F107" s="685"/>
      <c r="H107" s="683"/>
      <c r="I107" s="683"/>
      <c r="J107" s="684"/>
      <c r="K107" s="684"/>
      <c r="L107" s="684"/>
      <c r="M107" s="684"/>
      <c r="N107" s="684"/>
      <c r="O107" s="684"/>
      <c r="P107" s="565"/>
      <c r="Q107" s="684"/>
      <c r="R107" s="684"/>
      <c r="S107" s="565"/>
      <c r="T107" s="684"/>
      <c r="U107" s="683"/>
      <c r="V107" s="683"/>
      <c r="W107" s="684"/>
      <c r="X107" s="684"/>
      <c r="Y107" s="684"/>
      <c r="Z107" s="684"/>
    </row>
    <row r="108" s="117" customFormat="1" ht="17.25" customHeight="1">
      <c r="A108" s="661"/>
      <c r="F108" s="662"/>
      <c r="H108" s="562"/>
      <c r="I108" s="562"/>
      <c r="J108" s="3"/>
      <c r="K108" s="3"/>
      <c r="L108" s="3"/>
      <c r="M108" s="3"/>
      <c r="N108" s="3"/>
      <c r="O108" s="3"/>
      <c r="P108" s="3">
        <v>4</v>
      </c>
      <c r="Q108" s="3"/>
      <c r="R108" s="3"/>
      <c r="S108" s="564"/>
      <c r="T108" s="3"/>
      <c r="U108" s="562"/>
      <c r="V108" s="562"/>
      <c r="W108" s="3"/>
      <c r="X108" s="3"/>
      <c r="Y108" s="3"/>
      <c r="Z108" s="3"/>
    </row>
    <row r="109" ht="17.25" customHeight="1">
      <c r="A109" s="572" t="s">
        <v>6</v>
      </c>
      <c r="B109" s="572" t="s">
        <v>7</v>
      </c>
      <c r="C109" s="572" t="s">
        <v>8</v>
      </c>
      <c r="D109" s="572"/>
      <c r="E109" s="572" t="s">
        <v>9</v>
      </c>
      <c r="F109" s="62" t="s">
        <v>10</v>
      </c>
      <c r="G109" s="37"/>
      <c r="H109" s="574"/>
      <c r="I109" s="574"/>
      <c r="J109" s="639"/>
      <c r="K109" s="576"/>
      <c r="R109" s="578" t="s">
        <v>9</v>
      </c>
      <c r="S109" s="686" t="s">
        <v>10</v>
      </c>
      <c r="T109" s="574"/>
      <c r="U109" s="574"/>
      <c r="V109" s="574"/>
      <c r="W109" s="639"/>
      <c r="X109" s="576"/>
    </row>
    <row r="110" ht="19.5" customHeight="1">
      <c r="A110" s="572"/>
      <c r="B110" s="572"/>
      <c r="C110" s="572" t="s">
        <v>11</v>
      </c>
      <c r="D110" s="572" t="s">
        <v>12</v>
      </c>
      <c r="E110" s="572"/>
      <c r="F110" s="36" t="s">
        <v>789</v>
      </c>
      <c r="G110" s="64"/>
      <c r="H110" s="582"/>
      <c r="I110" s="640"/>
      <c r="J110" s="639"/>
      <c r="K110" s="577" t="s">
        <v>771</v>
      </c>
      <c r="L110" s="577"/>
      <c r="M110" s="577"/>
      <c r="N110" s="577"/>
      <c r="O110" s="577"/>
      <c r="P110" s="577"/>
      <c r="R110" s="578"/>
      <c r="S110" s="641" t="s">
        <v>789</v>
      </c>
      <c r="T110" s="649"/>
      <c r="U110" s="582"/>
      <c r="V110" s="640"/>
      <c r="W110" s="639"/>
      <c r="X110" s="3"/>
    </row>
    <row r="111" ht="27.75" customHeight="1">
      <c r="A111" s="651" t="s">
        <v>790</v>
      </c>
      <c r="B111" s="49" t="s">
        <v>791</v>
      </c>
      <c r="C111" s="20" t="s">
        <v>15</v>
      </c>
      <c r="D111" s="20" t="s">
        <v>16</v>
      </c>
      <c r="E111" s="15" t="s">
        <v>17</v>
      </c>
      <c r="F111" s="15">
        <f t="shared" ref="F111:F148" si="151">ROUND((S111-S111*23%)+(S111-S111*23%)*85%,-2)</f>
        <v>69000</v>
      </c>
      <c r="G111" s="687"/>
      <c r="I111" s="675"/>
      <c r="K111" s="577"/>
      <c r="L111" s="577"/>
      <c r="M111" s="577"/>
      <c r="N111" s="577"/>
      <c r="O111" s="577"/>
      <c r="P111" s="577"/>
      <c r="R111" s="195" t="s">
        <v>17</v>
      </c>
      <c r="S111" s="195">
        <v>48440</v>
      </c>
      <c r="T111" s="563"/>
      <c r="V111" s="675"/>
      <c r="X111" s="3"/>
    </row>
    <row r="112" ht="27.75" customHeight="1">
      <c r="A112" s="652"/>
      <c r="B112" s="51"/>
      <c r="C112" s="26"/>
      <c r="D112" s="27"/>
      <c r="E112" s="28" t="s">
        <v>18</v>
      </c>
      <c r="F112" s="15">
        <f t="shared" si="151"/>
        <v>90500</v>
      </c>
      <c r="G112" s="688"/>
      <c r="I112" s="675"/>
      <c r="K112" s="577"/>
      <c r="L112" s="577"/>
      <c r="M112" s="577"/>
      <c r="N112" s="577"/>
      <c r="O112" s="577"/>
      <c r="P112" s="577"/>
      <c r="R112" s="593" t="s">
        <v>18</v>
      </c>
      <c r="S112" s="594">
        <v>63565</v>
      </c>
      <c r="T112" s="689"/>
      <c r="V112" s="675"/>
      <c r="X112" s="3"/>
    </row>
    <row r="113" ht="27.75" customHeight="1">
      <c r="A113" s="652"/>
      <c r="B113" s="51"/>
      <c r="C113" s="26"/>
      <c r="D113" s="20" t="s">
        <v>19</v>
      </c>
      <c r="E113" s="15" t="s">
        <v>17</v>
      </c>
      <c r="F113" s="15">
        <f t="shared" si="151"/>
        <v>82800</v>
      </c>
      <c r="G113" s="688"/>
      <c r="I113" s="675"/>
      <c r="K113" s="577"/>
      <c r="L113" s="577"/>
      <c r="M113" s="577"/>
      <c r="N113" s="577"/>
      <c r="O113" s="577"/>
      <c r="P113" s="577"/>
      <c r="R113" s="195" t="s">
        <v>17</v>
      </c>
      <c r="S113" s="195">
        <v>58140</v>
      </c>
      <c r="T113" s="689"/>
      <c r="V113" s="675"/>
      <c r="X113" s="3"/>
    </row>
    <row r="114" ht="27.75" customHeight="1">
      <c r="A114" s="652"/>
      <c r="B114" s="52"/>
      <c r="C114" s="27"/>
      <c r="D114" s="27"/>
      <c r="E114" s="28" t="s">
        <v>18</v>
      </c>
      <c r="F114" s="15">
        <f t="shared" si="151"/>
        <v>104400</v>
      </c>
      <c r="G114" s="688"/>
      <c r="I114" s="675"/>
      <c r="K114" s="577"/>
      <c r="L114" s="577"/>
      <c r="M114" s="577"/>
      <c r="N114" s="577"/>
      <c r="O114" s="577"/>
      <c r="P114" s="577"/>
      <c r="R114" s="593" t="s">
        <v>18</v>
      </c>
      <c r="S114" s="594">
        <v>73265</v>
      </c>
      <c r="T114" s="689"/>
      <c r="V114" s="675"/>
      <c r="X114" s="3"/>
    </row>
    <row r="115" ht="27.75" customHeight="1">
      <c r="A115" s="652"/>
      <c r="B115" s="49" t="s">
        <v>33</v>
      </c>
      <c r="C115" s="20" t="s">
        <v>15</v>
      </c>
      <c r="D115" s="20" t="s">
        <v>16</v>
      </c>
      <c r="E115" s="15" t="s">
        <v>17</v>
      </c>
      <c r="F115" s="15">
        <f t="shared" si="151"/>
        <v>74200</v>
      </c>
      <c r="G115" s="688"/>
      <c r="I115" s="675"/>
      <c r="K115" s="577"/>
      <c r="L115" s="577"/>
      <c r="M115" s="577"/>
      <c r="N115" s="577"/>
      <c r="O115" s="577"/>
      <c r="P115" s="577"/>
      <c r="R115" s="195" t="s">
        <v>17</v>
      </c>
      <c r="S115" s="195">
        <v>52120</v>
      </c>
      <c r="T115" s="689"/>
      <c r="V115" s="675"/>
      <c r="X115" s="3"/>
    </row>
    <row r="116" ht="27.75" customHeight="1">
      <c r="A116" s="652"/>
      <c r="B116" s="51"/>
      <c r="C116" s="26"/>
      <c r="D116" s="27"/>
      <c r="E116" s="28" t="s">
        <v>18</v>
      </c>
      <c r="F116" s="15">
        <f t="shared" si="151"/>
        <v>95800</v>
      </c>
      <c r="G116" s="688"/>
      <c r="I116" s="675"/>
      <c r="K116" s="577"/>
      <c r="L116" s="577"/>
      <c r="M116" s="577"/>
      <c r="N116" s="577"/>
      <c r="O116" s="577"/>
      <c r="P116" s="577"/>
      <c r="R116" s="593" t="s">
        <v>18</v>
      </c>
      <c r="S116" s="594">
        <v>67245</v>
      </c>
      <c r="T116" s="689"/>
      <c r="V116" s="675"/>
      <c r="X116" s="3"/>
    </row>
    <row r="117" ht="27.75" customHeight="1">
      <c r="A117" s="652"/>
      <c r="B117" s="51"/>
      <c r="C117" s="26"/>
      <c r="D117" s="20" t="s">
        <v>19</v>
      </c>
      <c r="E117" s="15" t="s">
        <v>17</v>
      </c>
      <c r="F117" s="15">
        <f t="shared" si="151"/>
        <v>89100</v>
      </c>
      <c r="G117" s="688"/>
      <c r="I117" s="675"/>
      <c r="K117" s="577"/>
      <c r="L117" s="577"/>
      <c r="M117" s="577"/>
      <c r="N117" s="577"/>
      <c r="O117" s="577"/>
      <c r="P117" s="577"/>
      <c r="R117" s="195" t="s">
        <v>17</v>
      </c>
      <c r="S117" s="195">
        <v>62540</v>
      </c>
      <c r="T117" s="689"/>
      <c r="V117" s="675"/>
      <c r="X117" s="3"/>
    </row>
    <row r="118" ht="27.75" customHeight="1">
      <c r="A118" s="652"/>
      <c r="B118" s="52"/>
      <c r="C118" s="27"/>
      <c r="D118" s="27"/>
      <c r="E118" s="28" t="s">
        <v>18</v>
      </c>
      <c r="F118" s="15">
        <f t="shared" si="151"/>
        <v>110600</v>
      </c>
      <c r="G118" s="688"/>
      <c r="I118" s="675"/>
      <c r="K118" s="577"/>
      <c r="L118" s="577"/>
      <c r="M118" s="577"/>
      <c r="N118" s="577"/>
      <c r="O118" s="577"/>
      <c r="P118" s="577"/>
      <c r="R118" s="593" t="s">
        <v>18</v>
      </c>
      <c r="S118" s="594">
        <v>77665</v>
      </c>
      <c r="T118" s="689"/>
      <c r="V118" s="675"/>
      <c r="X118" s="3"/>
    </row>
    <row r="119" ht="27.75" customHeight="1">
      <c r="A119" s="652"/>
      <c r="B119" s="49" t="s">
        <v>34</v>
      </c>
      <c r="C119" s="20" t="s">
        <v>15</v>
      </c>
      <c r="D119" s="20" t="s">
        <v>16</v>
      </c>
      <c r="E119" s="15" t="s">
        <v>17</v>
      </c>
      <c r="F119" s="15">
        <f t="shared" si="151"/>
        <v>79600</v>
      </c>
      <c r="G119" s="688"/>
      <c r="I119" s="675"/>
      <c r="K119" s="577"/>
      <c r="L119" s="577"/>
      <c r="M119" s="577"/>
      <c r="N119" s="577"/>
      <c r="O119" s="577"/>
      <c r="P119" s="577"/>
      <c r="R119" s="195" t="s">
        <v>17</v>
      </c>
      <c r="S119" s="195">
        <v>55870</v>
      </c>
      <c r="T119" s="689"/>
      <c r="V119" s="675"/>
      <c r="X119" s="3"/>
    </row>
    <row r="120" ht="27.75" customHeight="1">
      <c r="A120" s="652"/>
      <c r="B120" s="51"/>
      <c r="C120" s="26"/>
      <c r="D120" s="27"/>
      <c r="E120" s="28" t="s">
        <v>18</v>
      </c>
      <c r="F120" s="15">
        <f t="shared" si="151"/>
        <v>101100</v>
      </c>
      <c r="G120" s="688"/>
      <c r="I120" s="675"/>
      <c r="K120" s="577"/>
      <c r="L120" s="577"/>
      <c r="M120" s="577"/>
      <c r="N120" s="577"/>
      <c r="O120" s="577"/>
      <c r="P120" s="577"/>
      <c r="R120" s="593" t="s">
        <v>18</v>
      </c>
      <c r="S120" s="594">
        <v>70995</v>
      </c>
      <c r="T120" s="689"/>
      <c r="V120" s="675"/>
      <c r="X120" s="3"/>
    </row>
    <row r="121" ht="27.75" customHeight="1">
      <c r="A121" s="652"/>
      <c r="B121" s="51"/>
      <c r="C121" s="26"/>
      <c r="D121" s="20" t="s">
        <v>19</v>
      </c>
      <c r="E121" s="15" t="s">
        <v>17</v>
      </c>
      <c r="F121" s="15">
        <f t="shared" si="151"/>
        <v>95500</v>
      </c>
      <c r="G121" s="688"/>
      <c r="I121" s="675"/>
      <c r="K121" s="3"/>
      <c r="R121" s="195" t="s">
        <v>17</v>
      </c>
      <c r="S121" s="195">
        <v>67050</v>
      </c>
      <c r="T121" s="689"/>
      <c r="V121" s="675"/>
      <c r="X121" s="3"/>
    </row>
    <row r="122" ht="27.75" customHeight="1">
      <c r="A122" s="690"/>
      <c r="B122" s="52"/>
      <c r="C122" s="27"/>
      <c r="D122" s="27"/>
      <c r="E122" s="28" t="s">
        <v>18</v>
      </c>
      <c r="F122" s="15">
        <f t="shared" si="151"/>
        <v>117100</v>
      </c>
      <c r="G122" s="37"/>
      <c r="I122" s="675"/>
      <c r="K122" s="3"/>
      <c r="R122" s="593" t="s">
        <v>18</v>
      </c>
      <c r="S122" s="594">
        <v>82175</v>
      </c>
      <c r="T122" s="574"/>
      <c r="V122" s="675"/>
      <c r="X122" s="3"/>
    </row>
    <row r="123" ht="29.25" customHeight="1">
      <c r="A123" s="691" t="s">
        <v>792</v>
      </c>
      <c r="B123" s="692"/>
      <c r="C123" s="692"/>
      <c r="D123" s="692"/>
      <c r="E123" s="692"/>
      <c r="F123" s="692"/>
      <c r="G123" s="692"/>
      <c r="H123" s="692"/>
      <c r="I123" s="692"/>
      <c r="J123" s="692"/>
      <c r="K123" s="3"/>
      <c r="L123" s="563"/>
      <c r="U123" s="3"/>
      <c r="V123" s="3"/>
      <c r="X123" s="3"/>
    </row>
    <row r="124" ht="18" customHeight="1">
      <c r="A124" s="693" t="s">
        <v>6</v>
      </c>
      <c r="B124" s="69" t="s">
        <v>8</v>
      </c>
      <c r="C124" s="573"/>
      <c r="D124" s="694" t="s">
        <v>9</v>
      </c>
      <c r="E124" s="695" t="s">
        <v>793</v>
      </c>
      <c r="F124" s="695" t="s">
        <v>794</v>
      </c>
      <c r="G124" s="695" t="s">
        <v>795</v>
      </c>
      <c r="H124" s="696" t="s">
        <v>796</v>
      </c>
      <c r="I124" s="696" t="s">
        <v>797</v>
      </c>
      <c r="J124" s="696" t="s">
        <v>798</v>
      </c>
      <c r="K124" s="697"/>
      <c r="L124" s="697"/>
      <c r="M124" s="564"/>
      <c r="R124" s="696" t="s">
        <v>793</v>
      </c>
      <c r="S124" s="696" t="s">
        <v>794</v>
      </c>
      <c r="T124" s="696" t="s">
        <v>795</v>
      </c>
      <c r="U124" s="696" t="s">
        <v>796</v>
      </c>
      <c r="V124" s="696" t="s">
        <v>797</v>
      </c>
      <c r="W124" s="696" t="s">
        <v>798</v>
      </c>
      <c r="X124" s="697"/>
    </row>
    <row r="125" ht="20.25" customHeight="1">
      <c r="A125" s="668"/>
      <c r="B125" s="15" t="s">
        <v>11</v>
      </c>
      <c r="C125" s="15" t="s">
        <v>12</v>
      </c>
      <c r="D125" s="698"/>
      <c r="E125" s="699"/>
      <c r="F125" s="699"/>
      <c r="G125" s="699"/>
      <c r="H125" s="700"/>
      <c r="I125" s="700"/>
      <c r="J125" s="700"/>
      <c r="K125" s="697"/>
      <c r="L125" s="697"/>
      <c r="M125" s="564"/>
      <c r="R125" s="700"/>
      <c r="S125" s="700"/>
      <c r="T125" s="700"/>
      <c r="U125" s="700"/>
      <c r="V125" s="700"/>
      <c r="W125" s="700"/>
      <c r="X125" s="697"/>
    </row>
    <row r="126" s="679" customFormat="1" ht="27.75" customHeight="1">
      <c r="A126" s="701" t="s">
        <v>799</v>
      </c>
      <c r="B126" s="702" t="s">
        <v>800</v>
      </c>
      <c r="C126" s="20" t="s">
        <v>16</v>
      </c>
      <c r="D126" s="69" t="s">
        <v>17</v>
      </c>
      <c r="E126" s="15">
        <f t="shared" ref="E126:E131" si="152">ROUND((R126-R126*23%)+(R126-R126*23%)*85%,-2)</f>
        <v>80600</v>
      </c>
      <c r="F126" s="15">
        <f t="shared" si="151"/>
        <v>85000</v>
      </c>
      <c r="G126" s="15">
        <f t="shared" ref="G126:G131" si="153">ROUND((T126-T126*23%)+(T126-T126*23%)*85%,-2)</f>
        <v>90500</v>
      </c>
      <c r="H126" s="195">
        <f t="shared" ref="H126:H131" si="154">ROUND((U126-U126*23%)+(U126-U126*23%)*85%,-2)</f>
        <v>94500</v>
      </c>
      <c r="I126" s="195">
        <f t="shared" ref="I126:I131" si="155">ROUND((V126-V126*23%)+(V126-V126*23%)*85%,-2)</f>
        <v>92800</v>
      </c>
      <c r="J126" s="195">
        <f t="shared" ref="J126:J131" si="156">ROUND((W126-W126*23%)+(W126-W126*23%)*85%,-2)</f>
        <v>150800</v>
      </c>
      <c r="K126" s="588"/>
      <c r="L126" s="588"/>
      <c r="M126" s="681"/>
      <c r="N126" s="681"/>
      <c r="O126" s="681"/>
      <c r="P126" s="681"/>
      <c r="Q126" s="681"/>
      <c r="R126" s="195">
        <v>56570</v>
      </c>
      <c r="S126" s="195">
        <v>59640</v>
      </c>
      <c r="T126" s="195">
        <v>63530</v>
      </c>
      <c r="U126" s="195">
        <v>66360</v>
      </c>
      <c r="V126" s="195">
        <v>65130</v>
      </c>
      <c r="W126" s="195">
        <v>105840</v>
      </c>
      <c r="X126" s="588"/>
      <c r="Y126" s="681"/>
      <c r="Z126" s="681"/>
    </row>
    <row r="127" ht="27.75" customHeight="1">
      <c r="A127" s="703"/>
      <c r="B127" s="704"/>
      <c r="C127" s="618"/>
      <c r="D127" s="620" t="s">
        <v>18</v>
      </c>
      <c r="E127" s="15">
        <f t="shared" si="152"/>
        <v>107100</v>
      </c>
      <c r="F127" s="15">
        <f t="shared" si="151"/>
        <v>111400</v>
      </c>
      <c r="G127" s="15">
        <f t="shared" si="153"/>
        <v>117000</v>
      </c>
      <c r="H127" s="195">
        <f t="shared" si="154"/>
        <v>121000</v>
      </c>
      <c r="I127" s="195">
        <f t="shared" si="155"/>
        <v>119300</v>
      </c>
      <c r="J127" s="195">
        <f t="shared" si="156"/>
        <v>177300</v>
      </c>
      <c r="K127" s="588"/>
      <c r="L127" s="588"/>
      <c r="P127" s="3"/>
      <c r="R127" s="705">
        <v>75160</v>
      </c>
      <c r="S127" s="705">
        <v>78230</v>
      </c>
      <c r="T127" s="705">
        <v>82120</v>
      </c>
      <c r="U127" s="705">
        <v>84950</v>
      </c>
      <c r="V127" s="705">
        <v>83720</v>
      </c>
      <c r="W127" s="705">
        <v>124430</v>
      </c>
      <c r="X127" s="588"/>
    </row>
    <row r="128" ht="27.75" customHeight="1">
      <c r="A128" s="703"/>
      <c r="B128" s="704"/>
      <c r="C128" s="706" t="s">
        <v>801</v>
      </c>
      <c r="D128" s="707" t="s">
        <v>17</v>
      </c>
      <c r="E128" s="15">
        <f t="shared" si="152"/>
        <v>85400</v>
      </c>
      <c r="F128" s="15">
        <f t="shared" si="151"/>
        <v>90700</v>
      </c>
      <c r="G128" s="15">
        <f t="shared" si="153"/>
        <v>97300</v>
      </c>
      <c r="H128" s="195">
        <f t="shared" si="154"/>
        <v>102100</v>
      </c>
      <c r="I128" s="195">
        <f t="shared" si="155"/>
        <v>100000</v>
      </c>
      <c r="J128" s="195">
        <f t="shared" si="156"/>
        <v>169600</v>
      </c>
      <c r="K128" s="588"/>
      <c r="L128" s="588"/>
      <c r="P128" s="3"/>
      <c r="R128" s="708">
        <v>59940</v>
      </c>
      <c r="S128" s="708">
        <v>63640</v>
      </c>
      <c r="T128" s="708">
        <v>68290</v>
      </c>
      <c r="U128" s="708">
        <v>71690</v>
      </c>
      <c r="V128" s="708">
        <v>70210</v>
      </c>
      <c r="W128" s="708">
        <v>119050</v>
      </c>
      <c r="X128" s="588"/>
    </row>
    <row r="129" ht="27.75" customHeight="1">
      <c r="A129" s="703"/>
      <c r="B129" s="704"/>
      <c r="C129" s="618"/>
      <c r="D129" s="620" t="s">
        <v>18</v>
      </c>
      <c r="E129" s="15">
        <f t="shared" si="152"/>
        <v>111900</v>
      </c>
      <c r="F129" s="15">
        <f t="shared" si="151"/>
        <v>117100</v>
      </c>
      <c r="G129" s="15">
        <f t="shared" si="153"/>
        <v>123800</v>
      </c>
      <c r="H129" s="195">
        <f t="shared" si="154"/>
        <v>128600</v>
      </c>
      <c r="I129" s="195">
        <f t="shared" si="155"/>
        <v>126500</v>
      </c>
      <c r="J129" s="195">
        <f t="shared" si="156"/>
        <v>196100</v>
      </c>
      <c r="K129" s="588"/>
      <c r="L129" s="588"/>
      <c r="P129" s="3"/>
      <c r="R129" s="705">
        <v>78530</v>
      </c>
      <c r="S129" s="705">
        <v>82230</v>
      </c>
      <c r="T129" s="705">
        <v>86880</v>
      </c>
      <c r="U129" s="705">
        <v>90280</v>
      </c>
      <c r="V129" s="705">
        <v>88800</v>
      </c>
      <c r="W129" s="705">
        <v>137640</v>
      </c>
      <c r="X129" s="588"/>
    </row>
    <row r="130" ht="27.75" customHeight="1">
      <c r="A130" s="703"/>
      <c r="B130" s="704"/>
      <c r="C130" s="706" t="s">
        <v>802</v>
      </c>
      <c r="D130" s="66" t="s">
        <v>17</v>
      </c>
      <c r="E130" s="15">
        <f t="shared" si="152"/>
        <v>116100</v>
      </c>
      <c r="F130" s="15">
        <f t="shared" si="151"/>
        <v>121800</v>
      </c>
      <c r="G130" s="15">
        <f t="shared" si="153"/>
        <v>129000</v>
      </c>
      <c r="H130" s="195">
        <f t="shared" si="154"/>
        <v>134200</v>
      </c>
      <c r="I130" s="195">
        <f t="shared" si="155"/>
        <v>131900</v>
      </c>
      <c r="J130" s="195">
        <f t="shared" si="156"/>
        <v>207400</v>
      </c>
      <c r="K130" s="588"/>
      <c r="L130" s="588"/>
      <c r="P130" s="3"/>
      <c r="R130" s="617">
        <v>81490</v>
      </c>
      <c r="S130" s="617">
        <v>85490</v>
      </c>
      <c r="T130" s="617">
        <v>90540</v>
      </c>
      <c r="U130" s="617">
        <v>94220</v>
      </c>
      <c r="V130" s="617">
        <v>92620</v>
      </c>
      <c r="W130" s="617">
        <v>145610</v>
      </c>
      <c r="X130" s="588"/>
    </row>
    <row r="131" ht="27.75" customHeight="1">
      <c r="A131" s="709"/>
      <c r="B131" s="710"/>
      <c r="C131" s="27"/>
      <c r="D131" s="28" t="s">
        <v>18</v>
      </c>
      <c r="E131" s="15">
        <f t="shared" si="152"/>
        <v>150500</v>
      </c>
      <c r="F131" s="15">
        <f t="shared" si="151"/>
        <v>156200</v>
      </c>
      <c r="G131" s="15">
        <f t="shared" si="153"/>
        <v>163400</v>
      </c>
      <c r="H131" s="195">
        <f t="shared" si="154"/>
        <v>168600</v>
      </c>
      <c r="I131" s="195">
        <f t="shared" si="155"/>
        <v>166400</v>
      </c>
      <c r="J131" s="195">
        <f t="shared" si="156"/>
        <v>241900</v>
      </c>
      <c r="K131" s="588"/>
      <c r="L131" s="588"/>
      <c r="P131" s="3"/>
      <c r="R131" s="195">
        <v>105660</v>
      </c>
      <c r="S131" s="195">
        <v>109660</v>
      </c>
      <c r="T131" s="195">
        <v>114710</v>
      </c>
      <c r="U131" s="195">
        <v>118390</v>
      </c>
      <c r="V131" s="195">
        <v>116790</v>
      </c>
      <c r="W131" s="195">
        <v>169780</v>
      </c>
      <c r="X131" s="588"/>
    </row>
    <row r="132" ht="48.75" customHeight="1">
      <c r="A132" s="711" t="s">
        <v>803</v>
      </c>
      <c r="B132" s="711"/>
      <c r="C132" s="711"/>
      <c r="D132" s="711"/>
      <c r="E132" s="711"/>
      <c r="F132" s="711"/>
      <c r="G132" s="711"/>
      <c r="H132" s="711"/>
      <c r="I132" s="711"/>
      <c r="J132" s="711"/>
      <c r="K132" s="677"/>
      <c r="L132" s="712"/>
      <c r="P132" s="3"/>
      <c r="U132" s="3"/>
      <c r="V132" s="3"/>
      <c r="X132" s="677"/>
    </row>
    <row r="133" ht="12" customHeight="1">
      <c r="A133" s="713"/>
      <c r="B133" s="713"/>
      <c r="C133" s="713"/>
      <c r="D133" s="713"/>
      <c r="E133" s="713"/>
      <c r="F133" s="713"/>
      <c r="G133" s="33"/>
      <c r="K133" s="3"/>
      <c r="L133" s="563"/>
      <c r="R133" s="714"/>
      <c r="S133" s="714"/>
      <c r="T133" s="646"/>
      <c r="X133" s="3"/>
    </row>
    <row r="134" s="661" customFormat="1" ht="15.75" customHeight="1">
      <c r="H134" s="683"/>
      <c r="I134" s="683"/>
      <c r="J134" s="684"/>
      <c r="K134" s="715"/>
      <c r="L134" s="565"/>
      <c r="M134" s="684"/>
      <c r="N134" s="684"/>
      <c r="O134" s="684"/>
      <c r="P134" s="565"/>
      <c r="Q134" s="684"/>
      <c r="R134" s="684"/>
      <c r="S134" s="684"/>
      <c r="T134" s="684"/>
      <c r="U134" s="683"/>
      <c r="V134" s="683"/>
      <c r="W134" s="684"/>
      <c r="X134" s="715"/>
      <c r="Y134" s="684"/>
      <c r="Z134" s="684"/>
    </row>
    <row r="135" s="661" customFormat="1" ht="15.75" customHeight="1">
      <c r="H135" s="683"/>
      <c r="I135" s="683"/>
      <c r="J135" s="684"/>
      <c r="K135" s="684"/>
      <c r="L135" s="684"/>
      <c r="M135" s="684"/>
      <c r="N135" s="684"/>
      <c r="O135" s="684"/>
      <c r="P135" s="565"/>
      <c r="Q135" s="684"/>
      <c r="R135" s="684"/>
      <c r="S135" s="684"/>
      <c r="T135" s="684"/>
      <c r="U135" s="683"/>
      <c r="V135" s="683"/>
      <c r="W135" s="684"/>
      <c r="X135" s="684"/>
      <c r="Y135" s="684"/>
      <c r="Z135" s="684"/>
    </row>
    <row r="136" s="661" customFormat="1" ht="15.75" customHeight="1">
      <c r="F136" s="685"/>
      <c r="H136" s="683"/>
      <c r="I136" s="683"/>
      <c r="J136" s="684"/>
      <c r="K136" s="684"/>
      <c r="L136" s="684"/>
      <c r="M136" s="684"/>
      <c r="N136" s="684"/>
      <c r="O136" s="684"/>
      <c r="P136" s="684"/>
      <c r="Q136" s="684"/>
      <c r="R136" s="684"/>
      <c r="S136" s="565"/>
      <c r="T136" s="684"/>
      <c r="U136" s="683"/>
      <c r="V136" s="683"/>
      <c r="W136" s="684"/>
      <c r="X136" s="684"/>
      <c r="Y136" s="684"/>
      <c r="Z136" s="684"/>
    </row>
    <row r="137" s="117" customFormat="1" ht="15.75" customHeight="1">
      <c r="A137" s="661"/>
      <c r="F137" s="662"/>
      <c r="H137" s="562"/>
      <c r="I137" s="562"/>
      <c r="J137" s="3"/>
      <c r="K137" s="3"/>
      <c r="L137" s="3"/>
      <c r="M137" s="3"/>
      <c r="N137" s="3"/>
      <c r="O137" s="3"/>
      <c r="P137" s="565"/>
      <c r="Q137" s="3"/>
      <c r="R137" s="3"/>
      <c r="S137" s="564"/>
      <c r="T137" s="3"/>
      <c r="U137" s="562"/>
      <c r="V137" s="562"/>
      <c r="W137" s="3"/>
      <c r="X137" s="3"/>
      <c r="Y137" s="3"/>
      <c r="Z137" s="3"/>
    </row>
    <row r="138" s="4" customFormat="1" ht="12">
      <c r="A138" s="5"/>
      <c r="B138" s="6"/>
      <c r="C138" s="7"/>
      <c r="E138" s="7"/>
      <c r="H138" s="9"/>
      <c r="I138" s="9"/>
      <c r="J138" s="9"/>
      <c r="K138" s="566"/>
      <c r="L138" s="567"/>
      <c r="M138" s="9"/>
      <c r="N138" s="9"/>
      <c r="O138" s="9"/>
      <c r="P138" s="570"/>
      <c r="Q138" s="9"/>
      <c r="R138" s="135"/>
      <c r="S138" s="9"/>
      <c r="T138" s="9"/>
      <c r="U138" s="9"/>
      <c r="V138" s="9"/>
      <c r="W138" s="9"/>
      <c r="X138" s="566"/>
      <c r="Y138" s="9"/>
      <c r="Z138" s="9"/>
    </row>
    <row r="139" s="4" customFormat="1" ht="12">
      <c r="B139" s="6"/>
      <c r="C139" s="7"/>
      <c r="E139" s="7"/>
      <c r="H139" s="9"/>
      <c r="I139" s="9"/>
      <c r="J139" s="9"/>
      <c r="K139" s="566"/>
      <c r="L139" s="567"/>
      <c r="M139" s="9"/>
      <c r="N139" s="9"/>
      <c r="O139" s="9"/>
      <c r="P139" s="570"/>
      <c r="Q139" s="9"/>
      <c r="R139" s="135"/>
      <c r="S139" s="9"/>
      <c r="T139" s="9"/>
      <c r="U139" s="9"/>
      <c r="V139" s="9"/>
      <c r="W139" s="9"/>
      <c r="X139" s="566"/>
      <c r="Y139" s="9"/>
      <c r="Z139" s="9"/>
    </row>
    <row r="140" s="4" customFormat="1" ht="12">
      <c r="B140" s="6"/>
      <c r="C140" s="7"/>
      <c r="E140" s="7"/>
      <c r="H140" s="9"/>
      <c r="I140" s="9"/>
      <c r="J140" s="9"/>
      <c r="K140" s="9"/>
      <c r="L140" s="571"/>
      <c r="M140" s="567"/>
      <c r="N140" s="9"/>
      <c r="O140" s="9"/>
      <c r="P140" s="570"/>
      <c r="Q140" s="9"/>
      <c r="R140" s="135"/>
      <c r="S140" s="9"/>
      <c r="T140" s="9"/>
      <c r="U140" s="9"/>
      <c r="V140" s="9"/>
      <c r="W140" s="9"/>
      <c r="X140" s="9"/>
      <c r="Y140" s="9"/>
      <c r="Z140" s="9"/>
    </row>
    <row r="141" s="10" customFormat="1" ht="9" customHeight="1">
      <c r="H141" s="716"/>
      <c r="I141" s="716"/>
      <c r="J141" s="12"/>
      <c r="K141" s="12"/>
      <c r="L141" s="717"/>
      <c r="M141" s="717"/>
      <c r="N141" s="12"/>
      <c r="O141" s="12"/>
      <c r="P141" s="718"/>
      <c r="Q141" s="12"/>
      <c r="R141" s="12"/>
      <c r="S141" s="12"/>
      <c r="T141" s="12"/>
      <c r="U141" s="716"/>
      <c r="V141" s="716"/>
      <c r="W141" s="12"/>
      <c r="X141" s="12"/>
      <c r="Y141" s="12"/>
      <c r="Z141" s="12"/>
    </row>
    <row r="143" ht="42.75" customHeight="1">
      <c r="A143" s="719" t="s">
        <v>6</v>
      </c>
      <c r="B143" s="719" t="s">
        <v>7</v>
      </c>
      <c r="C143" s="572" t="s">
        <v>11</v>
      </c>
      <c r="D143" s="572" t="s">
        <v>12</v>
      </c>
      <c r="E143" s="694" t="s">
        <v>9</v>
      </c>
      <c r="F143" s="581" t="s">
        <v>21</v>
      </c>
      <c r="G143" s="720"/>
      <c r="K143" s="577" t="s">
        <v>771</v>
      </c>
      <c r="L143" s="577"/>
      <c r="M143" s="577"/>
      <c r="N143" s="577"/>
      <c r="O143" s="577"/>
      <c r="P143" s="577"/>
      <c r="R143" s="721" t="s">
        <v>9</v>
      </c>
      <c r="S143" s="586" t="s">
        <v>21</v>
      </c>
      <c r="T143" s="562"/>
      <c r="X143" s="3"/>
    </row>
    <row r="144" ht="26.25" customHeight="1">
      <c r="A144" s="642" t="s">
        <v>804</v>
      </c>
      <c r="B144" s="271" t="s">
        <v>14</v>
      </c>
      <c r="C144" s="15" t="s">
        <v>15</v>
      </c>
      <c r="D144" s="15" t="s">
        <v>16</v>
      </c>
      <c r="E144" s="15" t="s">
        <v>17</v>
      </c>
      <c r="F144" s="15">
        <f t="shared" si="151"/>
        <v>72600</v>
      </c>
      <c r="G144" s="2"/>
      <c r="I144" s="675"/>
      <c r="K144" s="577"/>
      <c r="L144" s="577"/>
      <c r="M144" s="577"/>
      <c r="N144" s="577"/>
      <c r="O144" s="577"/>
      <c r="P144" s="577"/>
      <c r="R144" s="195" t="s">
        <v>17</v>
      </c>
      <c r="S144" s="195">
        <v>50970</v>
      </c>
      <c r="T144" s="562"/>
      <c r="V144" s="675"/>
      <c r="X144" s="3"/>
    </row>
    <row r="145" ht="28.5" customHeight="1">
      <c r="A145" s="642"/>
      <c r="B145" s="271"/>
      <c r="C145" s="15"/>
      <c r="D145" s="15"/>
      <c r="E145" s="28" t="s">
        <v>18</v>
      </c>
      <c r="F145" s="15">
        <f t="shared" si="151"/>
        <v>111500</v>
      </c>
      <c r="G145" s="2"/>
      <c r="I145" s="675"/>
      <c r="K145" s="577"/>
      <c r="L145" s="577"/>
      <c r="M145" s="577"/>
      <c r="N145" s="577"/>
      <c r="O145" s="577"/>
      <c r="P145" s="577"/>
      <c r="R145" s="593" t="s">
        <v>18</v>
      </c>
      <c r="S145" s="594">
        <v>78295</v>
      </c>
      <c r="T145" s="562"/>
      <c r="V145" s="675"/>
      <c r="X145" s="3"/>
    </row>
    <row r="146" ht="26.25" customHeight="1">
      <c r="A146" s="642"/>
      <c r="B146" s="271"/>
      <c r="C146" s="15"/>
      <c r="D146" s="15" t="s">
        <v>19</v>
      </c>
      <c r="E146" s="15" t="s">
        <v>17</v>
      </c>
      <c r="F146" s="15">
        <f t="shared" si="151"/>
        <v>87100</v>
      </c>
      <c r="G146" s="2"/>
      <c r="I146" s="675"/>
      <c r="K146" s="577"/>
      <c r="L146" s="577"/>
      <c r="M146" s="577"/>
      <c r="N146" s="577"/>
      <c r="O146" s="577"/>
      <c r="P146" s="577"/>
      <c r="R146" s="195" t="s">
        <v>17</v>
      </c>
      <c r="S146" s="195">
        <v>61170</v>
      </c>
      <c r="T146" s="562"/>
      <c r="V146" s="675"/>
      <c r="X146" s="3"/>
    </row>
    <row r="147" ht="28.5" customHeight="1">
      <c r="A147" s="642"/>
      <c r="B147" s="271"/>
      <c r="C147" s="15"/>
      <c r="D147" s="20"/>
      <c r="E147" s="124" t="s">
        <v>18</v>
      </c>
      <c r="F147" s="15">
        <f t="shared" si="151"/>
        <v>126100</v>
      </c>
      <c r="G147" s="2"/>
      <c r="I147" s="675"/>
      <c r="K147" s="577"/>
      <c r="L147" s="577"/>
      <c r="M147" s="577"/>
      <c r="N147" s="577"/>
      <c r="O147" s="577"/>
      <c r="P147" s="577"/>
      <c r="R147" s="722" t="s">
        <v>18</v>
      </c>
      <c r="S147" s="723">
        <v>88495</v>
      </c>
      <c r="T147" s="562"/>
      <c r="V147" s="675"/>
      <c r="X147" s="3"/>
    </row>
    <row r="148" ht="34.5" customHeight="1">
      <c r="A148" s="642"/>
      <c r="B148" s="271"/>
      <c r="C148" s="15"/>
      <c r="D148" s="49" t="s">
        <v>727</v>
      </c>
      <c r="E148" s="15" t="s">
        <v>17</v>
      </c>
      <c r="F148" s="15">
        <f t="shared" si="151"/>
        <v>104600</v>
      </c>
      <c r="G148" s="2"/>
      <c r="I148" s="675"/>
      <c r="K148" s="577"/>
      <c r="L148" s="577"/>
      <c r="M148" s="577"/>
      <c r="N148" s="577"/>
      <c r="O148" s="577"/>
      <c r="P148" s="577"/>
      <c r="R148" s="195" t="s">
        <v>17</v>
      </c>
      <c r="S148" s="195">
        <v>73410</v>
      </c>
      <c r="T148" s="562"/>
      <c r="V148" s="675"/>
      <c r="X148" s="3"/>
    </row>
    <row r="149" s="631" customFormat="1" ht="33" customHeight="1">
      <c r="A149" s="632" t="s">
        <v>805</v>
      </c>
      <c r="B149" s="632"/>
      <c r="C149" s="632"/>
      <c r="D149" s="632"/>
      <c r="E149" s="632"/>
      <c r="F149" s="632"/>
      <c r="G149" s="632"/>
      <c r="H149" s="632"/>
      <c r="I149" s="632"/>
      <c r="J149" s="632"/>
      <c r="K149" s="577"/>
      <c r="L149" s="577"/>
      <c r="M149" s="577"/>
      <c r="N149" s="577"/>
      <c r="O149" s="577"/>
      <c r="P149" s="577"/>
      <c r="Q149" s="634"/>
      <c r="R149" s="634"/>
      <c r="S149" s="634"/>
      <c r="T149" s="634"/>
      <c r="U149" s="634"/>
      <c r="V149" s="634"/>
      <c r="W149" s="634"/>
      <c r="X149" s="634"/>
      <c r="Y149" s="634"/>
      <c r="Z149" s="634"/>
    </row>
    <row r="150" ht="32.25" customHeight="1">
      <c r="A150" s="632"/>
      <c r="B150" s="632"/>
      <c r="C150" s="632"/>
      <c r="D150" s="632"/>
      <c r="E150" s="632"/>
      <c r="F150" s="632"/>
      <c r="G150" s="632"/>
      <c r="H150" s="632"/>
      <c r="I150" s="632"/>
      <c r="J150" s="632"/>
      <c r="K150" s="577"/>
      <c r="L150" s="577"/>
      <c r="M150" s="577"/>
      <c r="N150" s="577"/>
      <c r="O150" s="577"/>
      <c r="P150" s="577"/>
      <c r="U150" s="3"/>
      <c r="V150" s="3"/>
      <c r="X150" s="3"/>
    </row>
    <row r="151" s="661" customFormat="1" ht="16.5" customHeight="1">
      <c r="H151" s="683"/>
      <c r="I151" s="683"/>
      <c r="J151" s="684"/>
      <c r="K151" s="577"/>
      <c r="L151" s="577"/>
      <c r="M151" s="577"/>
      <c r="N151" s="577"/>
      <c r="O151" s="577"/>
      <c r="P151" s="577"/>
      <c r="Q151" s="684"/>
      <c r="R151" s="684"/>
      <c r="S151" s="684"/>
      <c r="T151" s="684"/>
      <c r="U151" s="683"/>
      <c r="V151" s="683"/>
      <c r="W151" s="684"/>
      <c r="X151" s="684"/>
      <c r="Y151" s="684"/>
      <c r="Z151" s="684"/>
    </row>
    <row r="152" s="661" customFormat="1" ht="16.5" customHeight="1">
      <c r="H152" s="683"/>
      <c r="I152" s="683"/>
      <c r="J152" s="684"/>
      <c r="K152" s="577"/>
      <c r="L152" s="577"/>
      <c r="M152" s="577"/>
      <c r="N152" s="577"/>
      <c r="O152" s="577"/>
      <c r="P152" s="577"/>
      <c r="Q152" s="684"/>
      <c r="R152" s="684"/>
      <c r="S152" s="684"/>
      <c r="T152" s="684"/>
      <c r="U152" s="683"/>
      <c r="V152" s="683"/>
      <c r="W152" s="684"/>
      <c r="X152" s="684"/>
      <c r="Y152" s="684"/>
      <c r="Z152" s="684"/>
    </row>
    <row r="153" ht="16.5" customHeight="1">
      <c r="A153" s="661"/>
      <c r="F153" s="43"/>
      <c r="K153" s="577"/>
      <c r="L153" s="577"/>
      <c r="M153" s="577"/>
      <c r="N153" s="577"/>
      <c r="O153" s="577"/>
      <c r="P153" s="577"/>
      <c r="S153" s="564"/>
      <c r="X153" s="3"/>
    </row>
    <row r="154" s="117" customFormat="1" ht="16.5" customHeight="1">
      <c r="A154" s="661"/>
      <c r="F154" s="662"/>
      <c r="H154" s="562"/>
      <c r="I154" s="562"/>
      <c r="J154" s="3"/>
      <c r="K154" s="3"/>
      <c r="L154" s="3"/>
      <c r="M154" s="3"/>
      <c r="N154" s="3"/>
      <c r="O154" s="3"/>
      <c r="P154" s="3">
        <v>6</v>
      </c>
      <c r="Q154" s="3"/>
      <c r="R154" s="3"/>
      <c r="S154" s="564"/>
      <c r="T154" s="3"/>
      <c r="U154" s="562"/>
      <c r="V154" s="562"/>
      <c r="W154" s="3"/>
      <c r="X154" s="3"/>
      <c r="Y154" s="3"/>
      <c r="Z154" s="3"/>
    </row>
    <row r="157">
      <c r="C157" s="596"/>
      <c r="H157" s="3"/>
      <c r="I157" s="3"/>
      <c r="K157" s="3"/>
      <c r="L157" s="3"/>
    </row>
    <row r="158">
      <c r="A158" s="597"/>
      <c r="B158" s="399"/>
      <c r="C158" s="399"/>
      <c r="D158" s="399"/>
      <c r="E158" s="399"/>
      <c r="F158" s="399"/>
      <c r="G158" s="399"/>
      <c r="H158" s="280"/>
      <c r="I158" s="280"/>
      <c r="J158" s="280"/>
      <c r="K158" s="3"/>
      <c r="L158" s="3"/>
    </row>
    <row r="159" ht="15.75">
      <c r="A159" s="597"/>
      <c r="B159" s="399"/>
      <c r="C159" s="598"/>
      <c r="D159" s="598"/>
      <c r="E159" s="598"/>
      <c r="F159" s="598"/>
      <c r="G159" s="598"/>
      <c r="H159" s="598"/>
      <c r="I159" s="598"/>
      <c r="J159" s="598"/>
      <c r="K159" s="3"/>
      <c r="L159" s="3"/>
    </row>
    <row r="160">
      <c r="A160" s="599"/>
      <c r="B160" s="600"/>
      <c r="C160" s="600"/>
      <c r="D160" s="601"/>
      <c r="E160" s="602"/>
      <c r="F160" s="601"/>
      <c r="G160" s="602"/>
      <c r="H160" s="724"/>
      <c r="I160" s="725"/>
      <c r="J160" s="726"/>
      <c r="K160" s="12"/>
      <c r="L160" s="12"/>
      <c r="M160" s="12"/>
    </row>
    <row r="161">
      <c r="A161" s="399"/>
      <c r="B161" s="600"/>
      <c r="C161" s="600"/>
      <c r="D161" s="609"/>
      <c r="E161" s="610"/>
      <c r="F161" s="604"/>
      <c r="G161" s="606"/>
      <c r="H161" s="727"/>
      <c r="I161" s="728"/>
      <c r="J161" s="578"/>
      <c r="K161" s="729"/>
      <c r="L161" s="729"/>
      <c r="M161" s="729"/>
    </row>
    <row r="162">
      <c r="A162" s="399"/>
      <c r="B162" s="600"/>
      <c r="C162" s="600"/>
      <c r="D162" s="613"/>
      <c r="E162" s="613"/>
      <c r="F162" s="613"/>
      <c r="G162" s="613"/>
      <c r="H162" s="730"/>
      <c r="I162" s="730"/>
      <c r="J162" s="730"/>
      <c r="K162" s="729"/>
      <c r="L162" s="729"/>
      <c r="M162" s="729"/>
    </row>
    <row r="163">
      <c r="A163" s="399"/>
      <c r="B163" s="613"/>
      <c r="C163" s="613"/>
      <c r="D163" s="613"/>
      <c r="E163" s="613"/>
      <c r="F163" s="613"/>
      <c r="G163" s="572"/>
      <c r="H163" s="730"/>
      <c r="I163" s="578"/>
      <c r="J163" s="730"/>
      <c r="K163" s="3"/>
      <c r="L163" s="3"/>
    </row>
    <row r="164">
      <c r="A164" s="399"/>
      <c r="B164" s="613"/>
      <c r="C164" s="613"/>
      <c r="D164" s="613"/>
      <c r="E164" s="613"/>
      <c r="F164" s="613"/>
      <c r="G164" s="613"/>
      <c r="H164" s="730"/>
      <c r="I164" s="730"/>
      <c r="J164" s="730"/>
      <c r="K164" s="3"/>
      <c r="L164" s="3"/>
    </row>
    <row r="165">
      <c r="A165" s="399"/>
      <c r="B165" s="613"/>
      <c r="C165" s="613"/>
      <c r="D165" s="616"/>
      <c r="E165" s="616"/>
      <c r="F165" s="616"/>
      <c r="G165" s="616"/>
      <c r="H165" s="730"/>
      <c r="I165" s="730"/>
      <c r="J165" s="731"/>
      <c r="K165" s="729"/>
      <c r="L165" s="729"/>
      <c r="M165" s="729"/>
    </row>
    <row r="166">
      <c r="A166" s="399"/>
      <c r="B166" s="613"/>
      <c r="C166" s="613"/>
      <c r="D166" s="609"/>
      <c r="E166" s="610"/>
      <c r="F166" s="609"/>
      <c r="G166" s="610"/>
      <c r="H166" s="730"/>
      <c r="I166" s="730"/>
      <c r="J166" s="730"/>
      <c r="K166" s="3"/>
      <c r="L166" s="3"/>
    </row>
    <row r="167">
      <c r="A167" s="399"/>
      <c r="B167" s="572"/>
      <c r="C167" s="572"/>
      <c r="D167" s="107"/>
      <c r="E167" s="108"/>
      <c r="F167" s="107"/>
      <c r="G167" s="108"/>
      <c r="H167" s="732"/>
      <c r="I167" s="733"/>
      <c r="J167" s="208"/>
      <c r="K167" s="3"/>
      <c r="L167" s="3"/>
    </row>
    <row r="168">
      <c r="A168" s="399"/>
      <c r="B168" s="613"/>
      <c r="C168" s="613"/>
      <c r="D168" s="627"/>
      <c r="E168" s="627"/>
      <c r="F168" s="627"/>
      <c r="G168" s="627"/>
      <c r="H168" s="734"/>
      <c r="I168" s="734"/>
      <c r="J168" s="734"/>
      <c r="K168" s="3"/>
      <c r="L168" s="3"/>
    </row>
    <row r="169">
      <c r="A169" s="399"/>
      <c r="B169" s="628"/>
      <c r="D169" s="629"/>
      <c r="E169" s="629"/>
      <c r="F169" s="629"/>
      <c r="G169" s="629"/>
      <c r="H169" s="735"/>
      <c r="I169" s="735"/>
      <c r="J169" s="735"/>
      <c r="K169" s="3"/>
      <c r="L169" s="3"/>
    </row>
    <row r="170">
      <c r="A170" s="399"/>
      <c r="B170" s="630"/>
      <c r="C170" s="630"/>
      <c r="D170" s="629"/>
      <c r="E170" s="629"/>
      <c r="F170" s="629"/>
      <c r="G170" s="629"/>
      <c r="H170" s="735"/>
      <c r="I170" s="735"/>
      <c r="J170" s="735"/>
      <c r="K170" s="3"/>
      <c r="L170" s="3"/>
    </row>
    <row r="171">
      <c r="A171" s="399"/>
      <c r="B171" s="630"/>
      <c r="C171" s="630"/>
      <c r="D171" s="629"/>
      <c r="E171" s="629"/>
      <c r="F171" s="629"/>
      <c r="G171" s="629"/>
      <c r="H171" s="735"/>
      <c r="I171" s="735"/>
      <c r="J171" s="735"/>
      <c r="K171" s="3"/>
      <c r="L171" s="3"/>
    </row>
    <row r="172">
      <c r="A172" s="399"/>
      <c r="B172" s="630"/>
      <c r="C172" s="630"/>
      <c r="D172" s="629"/>
      <c r="E172" s="629"/>
      <c r="F172" s="629"/>
      <c r="G172" s="629"/>
      <c r="H172" s="735"/>
      <c r="I172" s="735"/>
      <c r="J172" s="735"/>
      <c r="K172" s="12"/>
      <c r="L172" s="12"/>
      <c r="M172" s="12"/>
    </row>
    <row r="173">
      <c r="A173" s="399"/>
      <c r="B173" s="399"/>
      <c r="C173" s="635"/>
      <c r="D173" s="629"/>
      <c r="E173" s="629"/>
      <c r="F173" s="629"/>
      <c r="G173" s="629"/>
      <c r="H173" s="735"/>
      <c r="I173" s="735"/>
      <c r="J173" s="735"/>
      <c r="K173" s="729"/>
      <c r="L173" s="729"/>
      <c r="M173" s="729"/>
    </row>
    <row r="174">
      <c r="A174" s="399"/>
      <c r="B174" s="399"/>
      <c r="C174" s="635"/>
      <c r="D174" s="629"/>
      <c r="E174" s="629"/>
      <c r="F174" s="629"/>
      <c r="G174" s="629"/>
      <c r="H174" s="735"/>
      <c r="I174" s="735"/>
      <c r="J174" s="735"/>
      <c r="K174" s="729"/>
      <c r="L174" s="729"/>
      <c r="M174" s="729"/>
    </row>
    <row r="175">
      <c r="A175" s="399"/>
      <c r="B175" s="399"/>
      <c r="C175" s="635"/>
      <c r="D175" s="629"/>
      <c r="E175" s="629"/>
      <c r="F175" s="629"/>
      <c r="G175" s="629"/>
      <c r="H175" s="735"/>
      <c r="I175" s="735"/>
      <c r="J175" s="735"/>
      <c r="K175" s="3"/>
      <c r="L175" s="3"/>
    </row>
    <row r="176">
      <c r="A176" s="399"/>
      <c r="B176" s="399"/>
      <c r="C176" s="635"/>
      <c r="D176" s="629"/>
      <c r="E176" s="629"/>
      <c r="F176" s="629"/>
      <c r="G176" s="629"/>
      <c r="H176" s="735"/>
      <c r="I176" s="735"/>
      <c r="J176" s="735"/>
      <c r="K176" s="3"/>
      <c r="L176" s="3"/>
    </row>
    <row r="177">
      <c r="A177" s="399"/>
      <c r="B177" s="399"/>
      <c r="C177" s="399"/>
      <c r="D177" s="629"/>
      <c r="E177" s="629"/>
      <c r="F177" s="629"/>
      <c r="G177" s="629"/>
      <c r="H177" s="735"/>
      <c r="I177" s="735"/>
      <c r="J177" s="735"/>
      <c r="K177" s="729"/>
      <c r="L177" s="729"/>
      <c r="M177" s="729"/>
    </row>
    <row r="178">
      <c r="A178" s="399"/>
      <c r="B178" s="399"/>
      <c r="C178" s="399"/>
      <c r="D178" s="629"/>
      <c r="E178" s="629"/>
      <c r="F178" s="629"/>
      <c r="G178" s="629"/>
      <c r="H178" s="735"/>
      <c r="I178" s="735"/>
      <c r="J178" s="735"/>
      <c r="K178" s="729"/>
      <c r="L178" s="729"/>
      <c r="M178" s="729"/>
    </row>
    <row r="179">
      <c r="A179" s="399"/>
      <c r="B179" s="399"/>
      <c r="C179" s="399"/>
      <c r="D179" s="629"/>
      <c r="E179" s="629"/>
      <c r="F179" s="629"/>
      <c r="G179" s="629"/>
      <c r="H179" s="735"/>
      <c r="I179" s="735"/>
      <c r="J179" s="735"/>
      <c r="K179" s="3"/>
      <c r="L179" s="3"/>
    </row>
    <row r="180">
      <c r="A180" s="399"/>
      <c r="B180" s="399"/>
      <c r="C180" s="399"/>
      <c r="D180" s="629"/>
      <c r="E180" s="629"/>
      <c r="F180" s="629"/>
      <c r="G180" s="629"/>
      <c r="H180" s="735"/>
      <c r="I180" s="735"/>
      <c r="J180" s="735"/>
      <c r="K180" s="12"/>
      <c r="L180" s="12"/>
      <c r="M180" s="12"/>
    </row>
    <row r="181">
      <c r="A181" s="399"/>
      <c r="B181" s="399"/>
      <c r="C181" s="399"/>
      <c r="D181" s="629"/>
      <c r="E181" s="629"/>
      <c r="F181" s="629"/>
      <c r="G181" s="629"/>
      <c r="H181" s="735"/>
      <c r="I181" s="735"/>
      <c r="J181" s="735"/>
      <c r="K181" s="729"/>
      <c r="L181" s="729"/>
      <c r="M181" s="729"/>
    </row>
    <row r="182">
      <c r="A182" s="399"/>
      <c r="B182" s="399"/>
      <c r="C182" s="399"/>
      <c r="D182" s="399"/>
      <c r="E182" s="644"/>
      <c r="F182" s="635"/>
      <c r="G182" s="629"/>
      <c r="H182" s="280"/>
      <c r="I182" s="280"/>
      <c r="J182" s="280"/>
      <c r="K182" s="729"/>
      <c r="L182" s="729"/>
      <c r="M182" s="729"/>
    </row>
    <row r="183">
      <c r="A183" s="399"/>
      <c r="B183" s="399"/>
      <c r="C183" s="399"/>
      <c r="D183" s="399"/>
      <c r="E183" s="399"/>
      <c r="F183" s="399"/>
      <c r="G183" s="629"/>
      <c r="H183" s="280"/>
      <c r="I183" s="280"/>
      <c r="J183" s="280"/>
      <c r="K183" s="3"/>
      <c r="L183" s="3"/>
    </row>
    <row r="184">
      <c r="A184" s="399"/>
      <c r="B184" s="399"/>
      <c r="C184" s="399"/>
      <c r="D184" s="399"/>
      <c r="E184" s="399"/>
      <c r="F184" s="399"/>
      <c r="G184" s="629"/>
      <c r="H184" s="280"/>
      <c r="I184" s="280"/>
      <c r="J184" s="280"/>
      <c r="K184" s="3"/>
      <c r="L184" s="3"/>
    </row>
    <row r="185">
      <c r="A185" s="399"/>
      <c r="B185" s="399"/>
      <c r="C185" s="399"/>
      <c r="D185" s="399"/>
      <c r="E185" s="399"/>
      <c r="F185" s="399"/>
      <c r="G185" s="629"/>
      <c r="H185" s="280"/>
      <c r="I185" s="280"/>
      <c r="J185" s="280"/>
      <c r="K185" s="729"/>
      <c r="L185" s="729"/>
      <c r="M185" s="729"/>
    </row>
    <row r="186">
      <c r="A186" s="654"/>
      <c r="B186" s="654"/>
      <c r="C186" s="654"/>
      <c r="D186" s="399"/>
      <c r="E186" s="399"/>
      <c r="F186" s="399"/>
      <c r="G186" s="629"/>
      <c r="H186" s="280"/>
      <c r="I186" s="3"/>
      <c r="K186" s="3"/>
      <c r="L186" s="3"/>
    </row>
    <row r="187">
      <c r="A187" s="655">
        <v>30120</v>
      </c>
      <c r="B187" s="22"/>
      <c r="C187" s="22"/>
      <c r="D187" s="399"/>
      <c r="E187" s="399"/>
      <c r="F187" s="399"/>
      <c r="G187" s="629"/>
      <c r="H187" s="3"/>
      <c r="I187" s="3"/>
      <c r="K187" s="12"/>
      <c r="L187" s="12"/>
      <c r="M187" s="12"/>
    </row>
    <row r="188">
      <c r="A188" s="655">
        <v>49795</v>
      </c>
      <c r="B188" s="22"/>
      <c r="C188" s="22"/>
      <c r="D188" s="399"/>
      <c r="E188" s="399"/>
      <c r="F188" s="399"/>
      <c r="G188" s="629"/>
      <c r="H188" s="3"/>
      <c r="I188" s="3"/>
      <c r="K188" s="729"/>
      <c r="L188" s="729"/>
      <c r="M188" s="729"/>
    </row>
    <row r="189">
      <c r="A189" s="655">
        <v>36150</v>
      </c>
      <c r="B189" s="22">
        <v>36000</v>
      </c>
      <c r="C189" s="22">
        <v>44200</v>
      </c>
      <c r="D189" s="399"/>
      <c r="E189" s="399"/>
      <c r="F189" s="399"/>
      <c r="H189" s="3"/>
      <c r="I189" s="3"/>
      <c r="K189" s="3"/>
      <c r="L189" s="3"/>
    </row>
    <row r="190">
      <c r="A190" s="655">
        <v>55825</v>
      </c>
      <c r="B190" s="22">
        <v>55900</v>
      </c>
      <c r="C190" s="22">
        <v>63400</v>
      </c>
      <c r="D190" s="399"/>
      <c r="E190" s="399"/>
      <c r="F190" s="399"/>
      <c r="H190" s="3"/>
      <c r="I190" s="3"/>
      <c r="K190" s="3"/>
      <c r="L190" s="3"/>
    </row>
    <row r="191">
      <c r="A191" s="655">
        <v>43370</v>
      </c>
      <c r="B191" s="22">
        <v>43300</v>
      </c>
      <c r="C191" s="22">
        <v>53042</v>
      </c>
      <c r="D191" s="658"/>
      <c r="E191" s="658"/>
      <c r="F191" s="399"/>
      <c r="G191" s="399"/>
      <c r="H191" s="280"/>
      <c r="I191" s="3"/>
      <c r="K191" s="3"/>
      <c r="L191" s="3"/>
    </row>
    <row r="192">
      <c r="H192" s="3"/>
      <c r="I192" s="3"/>
      <c r="K192" s="3"/>
      <c r="L192" s="3"/>
    </row>
  </sheetData>
  <mergeCells count="224">
    <mergeCell ref="A6:A7"/>
    <mergeCell ref="B6:B7"/>
    <mergeCell ref="C6:D6"/>
    <mergeCell ref="E6:E7"/>
    <mergeCell ref="F6:G6"/>
    <mergeCell ref="L6:P17"/>
    <mergeCell ref="R6:R7"/>
    <mergeCell ref="S6:T6"/>
    <mergeCell ref="A8:A13"/>
    <mergeCell ref="B8:B13"/>
    <mergeCell ref="C8:C13"/>
    <mergeCell ref="D8:D9"/>
    <mergeCell ref="D10:D11"/>
    <mergeCell ref="D12:D13"/>
    <mergeCell ref="AD13:AK13"/>
    <mergeCell ref="A14:G14"/>
    <mergeCell ref="AC14:AD16"/>
    <mergeCell ref="AE14:AF14"/>
    <mergeCell ref="AG14:AH14"/>
    <mergeCell ref="AI14:AJ14"/>
    <mergeCell ref="A15:E15"/>
    <mergeCell ref="AE15:AF15"/>
    <mergeCell ref="AG15:AH15"/>
    <mergeCell ref="AI15:AJ15"/>
    <mergeCell ref="A16:A26"/>
    <mergeCell ref="B16:B21"/>
    <mergeCell ref="C16:C21"/>
    <mergeCell ref="D16:D17"/>
    <mergeCell ref="AC17:AD17"/>
    <mergeCell ref="D18:D19"/>
    <mergeCell ref="AC18:AD18"/>
    <mergeCell ref="AC19:AD19"/>
    <mergeCell ref="D20:D21"/>
    <mergeCell ref="AC20:AD20"/>
    <mergeCell ref="AE20:AF20"/>
    <mergeCell ref="AG20:AH20"/>
    <mergeCell ref="AC21:AD21"/>
    <mergeCell ref="AE21:AF21"/>
    <mergeCell ref="AG21:AH21"/>
    <mergeCell ref="AI21:AJ21"/>
    <mergeCell ref="B22:B26"/>
    <mergeCell ref="C22:C26"/>
    <mergeCell ref="D22:D23"/>
    <mergeCell ref="AC22:AD22"/>
    <mergeCell ref="AE22:AE35"/>
    <mergeCell ref="AF22:AF35"/>
    <mergeCell ref="AG22:AG35"/>
    <mergeCell ref="AH22:AH42"/>
    <mergeCell ref="AI22:AI35"/>
    <mergeCell ref="AJ22:AJ35"/>
    <mergeCell ref="AK22:AK35"/>
    <mergeCell ref="D24:D25"/>
    <mergeCell ref="A27:J27"/>
    <mergeCell ref="A29:A30"/>
    <mergeCell ref="B29:B30"/>
    <mergeCell ref="C29:D29"/>
    <mergeCell ref="E29:E30"/>
    <mergeCell ref="F29:G29"/>
    <mergeCell ref="R29:R30"/>
    <mergeCell ref="S29:T29"/>
    <mergeCell ref="A31:A36"/>
    <mergeCell ref="B31:B36"/>
    <mergeCell ref="C31:C36"/>
    <mergeCell ref="D31:D32"/>
    <mergeCell ref="D33:D34"/>
    <mergeCell ref="D35:D36"/>
    <mergeCell ref="A38:E38"/>
    <mergeCell ref="A39:A50"/>
    <mergeCell ref="B39:B44"/>
    <mergeCell ref="C39:C44"/>
    <mergeCell ref="D39:D40"/>
    <mergeCell ref="D41:D42"/>
    <mergeCell ref="D43:D44"/>
    <mergeCell ref="K45:P55"/>
    <mergeCell ref="B46:B50"/>
    <mergeCell ref="C46:C50"/>
    <mergeCell ref="D46:D47"/>
    <mergeCell ref="D48:D49"/>
    <mergeCell ref="A51:H51"/>
    <mergeCell ref="A57:A58"/>
    <mergeCell ref="B57:B58"/>
    <mergeCell ref="C57:D57"/>
    <mergeCell ref="E57:E58"/>
    <mergeCell ref="F57:H57"/>
    <mergeCell ref="J57:J58"/>
    <mergeCell ref="R57:R58"/>
    <mergeCell ref="S57:U57"/>
    <mergeCell ref="W57:W58"/>
    <mergeCell ref="K58:P67"/>
    <mergeCell ref="A59:A66"/>
    <mergeCell ref="B59:B62"/>
    <mergeCell ref="C59:C62"/>
    <mergeCell ref="D59:D60"/>
    <mergeCell ref="D61:D62"/>
    <mergeCell ref="B63:B66"/>
    <mergeCell ref="C63:C66"/>
    <mergeCell ref="D63:D64"/>
    <mergeCell ref="D65:D66"/>
    <mergeCell ref="A67:H67"/>
    <mergeCell ref="A68:E68"/>
    <mergeCell ref="A69:A73"/>
    <mergeCell ref="B69:B73"/>
    <mergeCell ref="C69:C73"/>
    <mergeCell ref="D69:D70"/>
    <mergeCell ref="D71:D72"/>
    <mergeCell ref="A74:I74"/>
    <mergeCell ref="A75:E75"/>
    <mergeCell ref="A76:A80"/>
    <mergeCell ref="B76:B80"/>
    <mergeCell ref="C76:C80"/>
    <mergeCell ref="D76:D77"/>
    <mergeCell ref="D78:D79"/>
    <mergeCell ref="A81:H81"/>
    <mergeCell ref="A83:A84"/>
    <mergeCell ref="B83:B84"/>
    <mergeCell ref="C83:D83"/>
    <mergeCell ref="E83:E84"/>
    <mergeCell ref="F83:F84"/>
    <mergeCell ref="G83:G84"/>
    <mergeCell ref="H83:H84"/>
    <mergeCell ref="I83:I84"/>
    <mergeCell ref="R83:R84"/>
    <mergeCell ref="S83:S84"/>
    <mergeCell ref="T83:T84"/>
    <mergeCell ref="U83:U84"/>
    <mergeCell ref="V83:V84"/>
    <mergeCell ref="K84:P93"/>
    <mergeCell ref="A85:A88"/>
    <mergeCell ref="B85:B88"/>
    <mergeCell ref="C85:C88"/>
    <mergeCell ref="D85:D86"/>
    <mergeCell ref="D87:D88"/>
    <mergeCell ref="A89:I89"/>
    <mergeCell ref="A91:A95"/>
    <mergeCell ref="B91:B95"/>
    <mergeCell ref="C91:C95"/>
    <mergeCell ref="D91:D92"/>
    <mergeCell ref="D93:D94"/>
    <mergeCell ref="A96:H96"/>
    <mergeCell ref="A97:E97"/>
    <mergeCell ref="A98:A103"/>
    <mergeCell ref="B98:B103"/>
    <mergeCell ref="C98:C103"/>
    <mergeCell ref="D98:D99"/>
    <mergeCell ref="D100:D101"/>
    <mergeCell ref="D102:D103"/>
    <mergeCell ref="A104:G104"/>
    <mergeCell ref="A109:A110"/>
    <mergeCell ref="B109:B110"/>
    <mergeCell ref="C109:D109"/>
    <mergeCell ref="E109:E110"/>
    <mergeCell ref="R109:R110"/>
    <mergeCell ref="K110:P120"/>
    <mergeCell ref="A111:A122"/>
    <mergeCell ref="B111:B114"/>
    <mergeCell ref="C111:C114"/>
    <mergeCell ref="D111:D112"/>
    <mergeCell ref="D113:D114"/>
    <mergeCell ref="B115:B118"/>
    <mergeCell ref="C115:C118"/>
    <mergeCell ref="D115:D116"/>
    <mergeCell ref="D117:D118"/>
    <mergeCell ref="B119:B122"/>
    <mergeCell ref="C119:C122"/>
    <mergeCell ref="D119:D120"/>
    <mergeCell ref="D121:D122"/>
    <mergeCell ref="A123:J123"/>
    <mergeCell ref="A124:A125"/>
    <mergeCell ref="B124:C124"/>
    <mergeCell ref="D124:D125"/>
    <mergeCell ref="E124:E125"/>
    <mergeCell ref="F124:F125"/>
    <mergeCell ref="G124:G125"/>
    <mergeCell ref="H124:H125"/>
    <mergeCell ref="I124:I125"/>
    <mergeCell ref="J124:J125"/>
    <mergeCell ref="K124:K125"/>
    <mergeCell ref="L124:L125"/>
    <mergeCell ref="R124:R125"/>
    <mergeCell ref="S124:S125"/>
    <mergeCell ref="T124:T125"/>
    <mergeCell ref="U124:U125"/>
    <mergeCell ref="V124:V125"/>
    <mergeCell ref="W124:W125"/>
    <mergeCell ref="X124:X125"/>
    <mergeCell ref="A126:A131"/>
    <mergeCell ref="B126:B131"/>
    <mergeCell ref="C126:C127"/>
    <mergeCell ref="C128:C129"/>
    <mergeCell ref="C130:C131"/>
    <mergeCell ref="A132:J132"/>
    <mergeCell ref="K143:P153"/>
    <mergeCell ref="A144:A148"/>
    <mergeCell ref="B144:B148"/>
    <mergeCell ref="C144:C148"/>
    <mergeCell ref="D144:D145"/>
    <mergeCell ref="D146:D147"/>
    <mergeCell ref="A149:J150"/>
    <mergeCell ref="C159:J159"/>
    <mergeCell ref="B160:C162"/>
    <mergeCell ref="D160:E160"/>
    <mergeCell ref="F160:G160"/>
    <mergeCell ref="H160:I160"/>
    <mergeCell ref="D161:E161"/>
    <mergeCell ref="F161:G161"/>
    <mergeCell ref="H161:I161"/>
    <mergeCell ref="B163:C163"/>
    <mergeCell ref="B164:C164"/>
    <mergeCell ref="B165:C165"/>
    <mergeCell ref="B166:C166"/>
    <mergeCell ref="D166:E166"/>
    <mergeCell ref="F166:G166"/>
    <mergeCell ref="B167:C167"/>
    <mergeCell ref="D167:E167"/>
    <mergeCell ref="F167:G167"/>
    <mergeCell ref="H167:I167"/>
    <mergeCell ref="B168:C168"/>
    <mergeCell ref="D168:D181"/>
    <mergeCell ref="E168:E181"/>
    <mergeCell ref="F168:F181"/>
    <mergeCell ref="G168:G188"/>
    <mergeCell ref="H168:H181"/>
    <mergeCell ref="I168:I181"/>
    <mergeCell ref="J168:J181"/>
  </mergeCells>
  <printOptions headings="0" gridLines="0"/>
  <pageMargins left="0.69999999999999996" right="0.69999999999999996" top="0.75" bottom="0.75" header="0.29999999999999999" footer="0.29999999999999999"/>
  <pageSetup paperSize="9" scale="100" fitToWidth="1" fitToHeight="1" pageOrder="downThenOver" orientation="portrait" usePrinterDefaults="1" blackAndWhite="0" draft="0" cellComments="none" useFirstPageNumber="0" errors="displayed" horizontalDpi="600" verticalDpi="600" copies="1"/>
  <headerFooter/>
  <drawing r:id="rId1"/>
</worksheet>
</file>

<file path=xl/worksheets/sheet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">
  <sheetViews>
    <sheetView showRuler="1" zoomScale="80" workbookViewId="0">
      <selection activeCell="F10" activeCellId="0" sqref="F10"/>
    </sheetView>
  </sheetViews>
  <sheetFormatPr defaultRowHeight="14.25"/>
  <cols>
    <col customWidth="1" min="1" max="1" style="280" width="11.7109375"/>
    <col customWidth="1" min="2" max="5" style="280" width="11.28515625"/>
    <col customWidth="1" min="6" max="6" style="280" width="17.28515625"/>
    <col customWidth="1" min="7" max="7" style="280" width="14.5703125"/>
    <col customWidth="1" min="8" max="8" style="280" width="13"/>
    <col customWidth="1" min="9" max="13" style="280" width="9.140625"/>
    <col customWidth="1" min="14" max="14" style="280" width="1.5703125"/>
    <col customWidth="1" min="15" max="15" style="280" width="28.140625"/>
    <col customWidth="1" min="16" max="16" style="280" width="24.85546875"/>
    <col customWidth="1" min="17" max="17" style="280" width="9.140625"/>
    <col customWidth="1" min="18" max="18" style="280" width="13.7109375"/>
    <col customWidth="1" min="19" max="19" style="399" width="21.140625"/>
    <col customWidth="1" min="20" max="20" style="399" width="14.5703125"/>
    <col customWidth="1" min="21" max="21" style="399" width="15.140625"/>
    <col customWidth="1" min="22" max="22" style="399" width="16.85546875"/>
    <col min="23" max="41" style="280" width="9.140625"/>
  </cols>
  <sheetData>
    <row r="1" s="4" customFormat="1" ht="12">
      <c r="A1" s="282"/>
      <c r="B1" s="283"/>
      <c r="C1" s="284"/>
      <c r="D1" s="285"/>
      <c r="E1" s="285"/>
      <c r="F1" s="736"/>
      <c r="G1" s="737" t="s">
        <v>721</v>
      </c>
      <c r="H1" s="738"/>
      <c r="I1" s="738"/>
      <c r="J1" s="738"/>
      <c r="K1" s="738"/>
      <c r="L1" s="738"/>
      <c r="M1" s="738"/>
      <c r="N1" s="738"/>
      <c r="O1" s="738"/>
      <c r="P1" s="285"/>
      <c r="Q1" s="285"/>
      <c r="R1" s="285"/>
      <c r="S1" s="285"/>
      <c r="T1" s="285"/>
      <c r="U1" s="285"/>
      <c r="V1" s="285"/>
      <c r="W1" s="285"/>
      <c r="X1" s="285"/>
      <c r="Y1" s="285"/>
      <c r="Z1" s="285"/>
      <c r="AA1" s="285"/>
      <c r="AB1" s="285"/>
      <c r="AC1" s="285"/>
      <c r="AD1" s="285"/>
      <c r="AE1" s="285"/>
      <c r="AF1" s="285"/>
      <c r="AG1" s="285"/>
      <c r="AH1" s="285"/>
      <c r="AI1" s="285"/>
      <c r="AJ1" s="285"/>
      <c r="AK1" s="285"/>
      <c r="AL1" s="285"/>
      <c r="AM1" s="285"/>
      <c r="AN1" s="285"/>
      <c r="AO1" s="285"/>
    </row>
    <row r="2" s="4" customFormat="1" ht="12">
      <c r="A2" s="285"/>
      <c r="B2" s="283"/>
      <c r="C2" s="284"/>
      <c r="D2" s="285"/>
      <c r="E2" s="285"/>
      <c r="F2" s="736"/>
      <c r="G2" s="737" t="s">
        <v>2</v>
      </c>
      <c r="H2" s="738"/>
      <c r="I2" s="738"/>
      <c r="J2" s="738"/>
      <c r="K2" s="738"/>
      <c r="L2" s="738"/>
      <c r="M2" s="738"/>
      <c r="N2" s="738"/>
      <c r="O2" s="738"/>
      <c r="P2" s="285"/>
      <c r="Q2" s="285"/>
      <c r="R2" s="285"/>
      <c r="S2" s="285"/>
      <c r="T2" s="285"/>
      <c r="U2" s="285"/>
      <c r="V2" s="285"/>
      <c r="W2" s="285"/>
      <c r="X2" s="285"/>
      <c r="Y2" s="285"/>
      <c r="Z2" s="285"/>
      <c r="AA2" s="285"/>
      <c r="AB2" s="285"/>
      <c r="AC2" s="285"/>
      <c r="AD2" s="285"/>
      <c r="AE2" s="285"/>
      <c r="AF2" s="285"/>
      <c r="AG2" s="285"/>
      <c r="AH2" s="285"/>
      <c r="AI2" s="285"/>
      <c r="AJ2" s="285"/>
      <c r="AK2" s="285"/>
      <c r="AL2" s="285"/>
      <c r="AM2" s="285"/>
      <c r="AN2" s="285"/>
      <c r="AO2" s="285"/>
    </row>
    <row r="3" s="4" customFormat="1" ht="12">
      <c r="A3" s="285" t="s">
        <v>3</v>
      </c>
      <c r="B3" s="283"/>
      <c r="C3" s="284"/>
      <c r="D3" s="285"/>
      <c r="E3" s="285"/>
      <c r="F3" s="736"/>
      <c r="G3" s="737" t="s">
        <v>722</v>
      </c>
      <c r="H3" s="738"/>
      <c r="I3" s="738"/>
      <c r="J3" s="738"/>
      <c r="K3" s="738"/>
      <c r="L3" s="738"/>
      <c r="M3" s="738"/>
      <c r="N3" s="738"/>
      <c r="O3" s="738"/>
      <c r="P3" s="285"/>
      <c r="Q3" s="285"/>
      <c r="R3" s="285"/>
      <c r="S3" s="285"/>
      <c r="T3" s="285"/>
      <c r="U3" s="285"/>
      <c r="V3" s="285"/>
      <c r="W3" s="285"/>
      <c r="X3" s="285"/>
      <c r="Y3" s="285"/>
      <c r="Z3" s="285"/>
      <c r="AA3" s="285"/>
      <c r="AB3" s="285"/>
      <c r="AC3" s="285"/>
      <c r="AD3" s="285"/>
      <c r="AE3" s="285"/>
      <c r="AF3" s="285"/>
      <c r="AG3" s="285"/>
      <c r="AH3" s="285"/>
      <c r="AI3" s="285"/>
      <c r="AJ3" s="285"/>
      <c r="AK3" s="285"/>
      <c r="AL3" s="285"/>
      <c r="AM3" s="285"/>
      <c r="AN3" s="285"/>
      <c r="AO3" s="285"/>
    </row>
    <row r="4" s="12" customFormat="1" ht="9.75" customHeight="1">
      <c r="A4" s="739"/>
      <c r="B4" s="740"/>
      <c r="C4" s="740"/>
      <c r="D4" s="740"/>
      <c r="E4" s="740"/>
      <c r="F4" s="740"/>
      <c r="G4" s="739"/>
      <c r="H4" s="739"/>
      <c r="I4" s="741"/>
      <c r="J4" s="739"/>
      <c r="K4" s="739"/>
      <c r="L4" s="739"/>
      <c r="M4" s="739"/>
      <c r="N4" s="739"/>
      <c r="O4" s="739"/>
      <c r="P4" s="739"/>
      <c r="Q4" s="739"/>
      <c r="R4" s="739"/>
      <c r="S4" s="742"/>
      <c r="T4" s="742"/>
      <c r="U4" s="742"/>
      <c r="V4" s="742"/>
      <c r="W4" s="739"/>
      <c r="X4" s="739"/>
      <c r="Y4" s="739"/>
      <c r="Z4" s="739"/>
      <c r="AA4" s="739"/>
      <c r="AB4" s="739"/>
      <c r="AC4" s="739"/>
      <c r="AD4" s="739"/>
      <c r="AE4" s="739"/>
      <c r="AF4" s="739"/>
      <c r="AG4" s="739"/>
      <c r="AH4" s="739"/>
      <c r="AI4" s="739"/>
      <c r="AJ4" s="739"/>
      <c r="AK4" s="739"/>
      <c r="AL4" s="739"/>
      <c r="AM4" s="739"/>
      <c r="AN4" s="739"/>
      <c r="AO4" s="739"/>
    </row>
    <row r="5" ht="23.25">
      <c r="D5" s="743" t="s">
        <v>66</v>
      </c>
      <c r="I5" s="741"/>
    </row>
    <row r="6" ht="9" customHeight="1">
      <c r="A6" s="744"/>
      <c r="B6" s="744"/>
      <c r="C6" s="744"/>
      <c r="D6" s="744"/>
      <c r="E6" s="744"/>
      <c r="F6" s="744"/>
      <c r="G6" s="744"/>
    </row>
    <row r="7" ht="15" customHeight="1">
      <c r="A7" s="745" t="s">
        <v>6</v>
      </c>
      <c r="B7" s="745" t="s">
        <v>7</v>
      </c>
      <c r="C7" s="745" t="s">
        <v>8</v>
      </c>
      <c r="D7" s="745"/>
      <c r="E7" s="745" t="s">
        <v>9</v>
      </c>
      <c r="F7" s="745" t="s">
        <v>10</v>
      </c>
      <c r="G7" s="745"/>
      <c r="P7" s="281"/>
      <c r="Q7" s="281"/>
    </row>
    <row r="8" ht="50.25" customHeight="1">
      <c r="A8" s="746"/>
      <c r="B8" s="746"/>
      <c r="C8" s="746" t="s">
        <v>11</v>
      </c>
      <c r="D8" s="746" t="s">
        <v>12</v>
      </c>
      <c r="E8" s="746"/>
      <c r="F8" s="747" t="s">
        <v>28</v>
      </c>
      <c r="G8" s="747" t="s">
        <v>806</v>
      </c>
      <c r="P8" s="281"/>
      <c r="R8" s="399"/>
      <c r="V8" s="280"/>
    </row>
    <row r="9" ht="27" customHeight="1">
      <c r="A9" s="748" t="s">
        <v>807</v>
      </c>
      <c r="B9" s="749" t="s">
        <v>30</v>
      </c>
      <c r="C9" s="749" t="s">
        <v>15</v>
      </c>
      <c r="D9" s="746" t="s">
        <v>16</v>
      </c>
      <c r="E9" s="746" t="s">
        <v>17</v>
      </c>
      <c r="F9" s="746">
        <f>ROUND((I9-I9*23%)+(I9-I9*23%)*85%,-2)</f>
        <v>37300</v>
      </c>
      <c r="G9" s="746">
        <f>ROUND((J9-J9*23%)+(J9-J9*23%)*85%,-2)</f>
        <v>8600</v>
      </c>
      <c r="H9" s="750"/>
      <c r="I9" s="655">
        <v>26200</v>
      </c>
      <c r="J9" s="751" t="s">
        <v>742</v>
      </c>
      <c r="Q9" s="399"/>
      <c r="R9" s="399"/>
      <c r="U9" s="280"/>
      <c r="V9" s="280"/>
    </row>
    <row r="10" ht="27" customHeight="1">
      <c r="A10" s="752"/>
      <c r="B10" s="753"/>
      <c r="C10" s="753"/>
      <c r="D10" s="746"/>
      <c r="E10" s="754" t="s">
        <v>18</v>
      </c>
      <c r="F10" s="746">
        <f t="shared" ref="F10:F14" si="157">ROUND((I10-I10*23%)+(I10-I10*23%)*85%,-2)</f>
        <v>57300</v>
      </c>
      <c r="G10" s="746">
        <f t="shared" ref="G10:G12" si="158">ROUND((J10-J10*23%)+(J10-J10*23%)*85%,-2)</f>
        <v>8600</v>
      </c>
      <c r="H10" s="750"/>
      <c r="I10" s="655">
        <v>40250</v>
      </c>
      <c r="J10" s="755" t="s">
        <v>742</v>
      </c>
      <c r="Q10" s="399"/>
      <c r="R10" s="399"/>
      <c r="U10" s="280"/>
      <c r="V10" s="280"/>
    </row>
    <row r="11" ht="27" customHeight="1">
      <c r="A11" s="752"/>
      <c r="B11" s="753"/>
      <c r="C11" s="753"/>
      <c r="D11" s="746" t="s">
        <v>19</v>
      </c>
      <c r="E11" s="746" t="s">
        <v>17</v>
      </c>
      <c r="F11" s="746">
        <f t="shared" si="157"/>
        <v>44800</v>
      </c>
      <c r="G11" s="746">
        <f t="shared" si="158"/>
        <v>10300</v>
      </c>
      <c r="H11" s="750"/>
      <c r="I11" s="655">
        <v>31440</v>
      </c>
      <c r="J11" s="755" t="s">
        <v>749</v>
      </c>
      <c r="Q11" s="399"/>
      <c r="R11" s="399"/>
      <c r="U11" s="280"/>
      <c r="V11" s="280"/>
    </row>
    <row r="12" ht="27" customHeight="1">
      <c r="A12" s="752"/>
      <c r="B12" s="753"/>
      <c r="C12" s="753"/>
      <c r="D12" s="746"/>
      <c r="E12" s="754" t="s">
        <v>18</v>
      </c>
      <c r="F12" s="746">
        <f t="shared" si="157"/>
        <v>64800</v>
      </c>
      <c r="G12" s="746">
        <f t="shared" si="158"/>
        <v>10300</v>
      </c>
      <c r="H12" s="750"/>
      <c r="I12" s="655">
        <v>45490</v>
      </c>
      <c r="J12" s="755" t="s">
        <v>749</v>
      </c>
      <c r="Q12" s="399"/>
      <c r="R12" s="399"/>
      <c r="U12" s="280"/>
      <c r="V12" s="280"/>
    </row>
    <row r="13" ht="27" customHeight="1">
      <c r="A13" s="752"/>
      <c r="B13" s="753"/>
      <c r="C13" s="753"/>
      <c r="D13" s="756" t="s">
        <v>727</v>
      </c>
      <c r="E13" s="15" t="s">
        <v>17</v>
      </c>
      <c r="F13" s="746">
        <f t="shared" si="157"/>
        <v>53700</v>
      </c>
      <c r="G13" s="57" t="s">
        <v>57</v>
      </c>
      <c r="H13" s="750"/>
      <c r="I13" s="655">
        <v>37720</v>
      </c>
      <c r="J13" s="755" t="s">
        <v>57</v>
      </c>
      <c r="K13" s="750"/>
      <c r="L13" s="757"/>
      <c r="P13" s="399"/>
      <c r="Q13" s="281"/>
    </row>
    <row r="14" ht="27" customHeight="1">
      <c r="A14" s="758"/>
      <c r="B14" s="745"/>
      <c r="C14" s="745"/>
      <c r="D14" s="756"/>
      <c r="E14" s="28" t="s">
        <v>18</v>
      </c>
      <c r="F14" s="746">
        <f t="shared" si="157"/>
        <v>79100</v>
      </c>
      <c r="G14" s="57" t="s">
        <v>57</v>
      </c>
      <c r="H14" s="750"/>
      <c r="I14" s="655">
        <v>55495</v>
      </c>
      <c r="J14" s="755" t="s">
        <v>57</v>
      </c>
      <c r="K14" s="750"/>
      <c r="L14" s="757"/>
      <c r="P14" s="399"/>
      <c r="Q14" s="281"/>
    </row>
    <row r="15" ht="57" customHeight="1">
      <c r="A15" s="759" t="s">
        <v>808</v>
      </c>
      <c r="B15" s="760"/>
      <c r="C15" s="760"/>
      <c r="D15" s="760"/>
      <c r="E15" s="760"/>
      <c r="F15" s="760"/>
      <c r="G15" s="760"/>
      <c r="P15" s="399"/>
      <c r="Q15" s="281"/>
      <c r="AD15" s="280">
        <v>0</v>
      </c>
    </row>
    <row r="16" s="117" customFormat="1" ht="15" customHeight="1">
      <c r="A16" s="760"/>
      <c r="B16" s="760"/>
      <c r="C16" s="746"/>
      <c r="D16" s="746"/>
      <c r="E16" s="760"/>
      <c r="F16" s="747" t="s">
        <v>28</v>
      </c>
      <c r="G16" s="747" t="s">
        <v>42</v>
      </c>
      <c r="H16" s="280"/>
      <c r="I16" s="280"/>
      <c r="J16" s="280"/>
      <c r="K16" s="280"/>
      <c r="L16" s="280"/>
      <c r="M16" s="280"/>
      <c r="N16" s="280"/>
      <c r="O16" s="280"/>
      <c r="P16" s="281"/>
      <c r="Q16" s="281"/>
      <c r="R16" s="281"/>
      <c r="S16" s="281"/>
      <c r="T16" s="281"/>
      <c r="U16" s="281"/>
      <c r="V16" s="281"/>
      <c r="W16" s="281"/>
      <c r="X16" s="281"/>
      <c r="Y16" s="281"/>
      <c r="Z16" s="281"/>
      <c r="AA16" s="281"/>
      <c r="AB16" s="281"/>
      <c r="AC16" s="281"/>
      <c r="AD16" s="281"/>
      <c r="AE16" s="281"/>
      <c r="AF16" s="281"/>
      <c r="AG16" s="281"/>
      <c r="AH16" s="281"/>
      <c r="AI16" s="281"/>
      <c r="AJ16" s="281"/>
      <c r="AK16" s="281"/>
      <c r="AL16" s="281"/>
      <c r="AM16" s="281"/>
      <c r="AN16" s="281"/>
      <c r="AO16" s="281"/>
    </row>
    <row r="17" s="117" customFormat="1" ht="27" customHeight="1">
      <c r="A17" s="761" t="s">
        <v>809</v>
      </c>
      <c r="B17" s="749" t="s">
        <v>30</v>
      </c>
      <c r="C17" s="749" t="s">
        <v>15</v>
      </c>
      <c r="D17" s="746" t="s">
        <v>16</v>
      </c>
      <c r="E17" s="746" t="s">
        <v>17</v>
      </c>
      <c r="F17" s="746">
        <f t="shared" ref="F17:F65" si="159">ROUND((H17-H17*23%)+(H17-H17*23%)*85%,-2)</f>
        <v>54700</v>
      </c>
      <c r="G17" s="746">
        <f t="shared" ref="G17:G65" si="160">ROUND((I17-I17*23%)+(I17-I17*23%)*85%,-2)</f>
        <v>8600</v>
      </c>
      <c r="H17" s="655">
        <v>38380</v>
      </c>
      <c r="I17" s="751" t="s">
        <v>742</v>
      </c>
      <c r="J17" s="280"/>
      <c r="K17" s="280"/>
      <c r="L17" s="280"/>
      <c r="M17" s="280"/>
      <c r="N17" s="280"/>
      <c r="O17" s="280"/>
      <c r="P17" s="281"/>
      <c r="Q17" s="281"/>
      <c r="R17" s="281"/>
      <c r="S17" s="281"/>
      <c r="T17" s="281"/>
      <c r="U17" s="281"/>
      <c r="V17" s="281"/>
      <c r="W17" s="281"/>
      <c r="X17" s="281"/>
      <c r="Y17" s="281"/>
      <c r="Z17" s="281"/>
      <c r="AA17" s="281"/>
      <c r="AB17" s="281"/>
      <c r="AC17" s="281"/>
      <c r="AD17" s="281"/>
      <c r="AE17" s="281"/>
      <c r="AF17" s="281"/>
      <c r="AG17" s="281"/>
      <c r="AH17" s="281"/>
      <c r="AI17" s="281"/>
      <c r="AJ17" s="281"/>
      <c r="AK17" s="281"/>
      <c r="AL17" s="281"/>
      <c r="AM17" s="281"/>
      <c r="AN17" s="281"/>
      <c r="AO17" s="281"/>
    </row>
    <row r="18" s="117" customFormat="1" ht="27" customHeight="1">
      <c r="A18" s="762"/>
      <c r="B18" s="753"/>
      <c r="C18" s="753"/>
      <c r="D18" s="746"/>
      <c r="E18" s="754" t="s">
        <v>18</v>
      </c>
      <c r="F18" s="746">
        <f t="shared" si="159"/>
        <v>74700</v>
      </c>
      <c r="G18" s="746">
        <f t="shared" si="160"/>
        <v>8600</v>
      </c>
      <c r="H18" s="655">
        <v>52430</v>
      </c>
      <c r="I18" s="755" t="s">
        <v>742</v>
      </c>
      <c r="J18" s="280"/>
      <c r="K18" s="280"/>
      <c r="L18" s="280"/>
      <c r="M18" s="280"/>
      <c r="N18" s="280"/>
      <c r="O18" s="280"/>
      <c r="P18" s="281"/>
      <c r="Q18" s="281"/>
      <c r="R18" s="281"/>
      <c r="S18" s="281"/>
      <c r="T18" s="281"/>
      <c r="U18" s="281"/>
      <c r="V18" s="281"/>
      <c r="W18" s="281"/>
      <c r="X18" s="281"/>
      <c r="Y18" s="281"/>
      <c r="Z18" s="281"/>
      <c r="AA18" s="281"/>
      <c r="AB18" s="281"/>
      <c r="AC18" s="281"/>
      <c r="AD18" s="281"/>
      <c r="AE18" s="281"/>
      <c r="AF18" s="281"/>
      <c r="AG18" s="281"/>
      <c r="AH18" s="281"/>
      <c r="AI18" s="281"/>
      <c r="AJ18" s="281"/>
      <c r="AK18" s="281"/>
      <c r="AL18" s="281"/>
      <c r="AM18" s="281"/>
      <c r="AN18" s="281"/>
      <c r="AO18" s="281"/>
    </row>
    <row r="19" s="117" customFormat="1" ht="27" customHeight="1">
      <c r="A19" s="762"/>
      <c r="B19" s="753"/>
      <c r="C19" s="753"/>
      <c r="D19" s="746" t="s">
        <v>19</v>
      </c>
      <c r="E19" s="746" t="s">
        <v>17</v>
      </c>
      <c r="F19" s="746">
        <f t="shared" si="159"/>
        <v>65600</v>
      </c>
      <c r="G19" s="746">
        <f t="shared" si="160"/>
        <v>10300</v>
      </c>
      <c r="H19" s="655">
        <v>46060</v>
      </c>
      <c r="I19" s="755" t="s">
        <v>749</v>
      </c>
      <c r="J19" s="280"/>
      <c r="K19" s="280"/>
      <c r="L19" s="280"/>
      <c r="M19" s="280"/>
      <c r="N19" s="280"/>
      <c r="O19" s="280"/>
      <c r="P19" s="281"/>
      <c r="Q19" s="281"/>
      <c r="R19" s="281"/>
      <c r="S19" s="281"/>
      <c r="T19" s="281"/>
      <c r="U19" s="281"/>
      <c r="V19" s="281"/>
      <c r="W19" s="281"/>
      <c r="X19" s="281"/>
      <c r="Y19" s="281"/>
      <c r="Z19" s="281"/>
      <c r="AA19" s="281"/>
      <c r="AB19" s="281"/>
      <c r="AC19" s="281"/>
      <c r="AD19" s="281"/>
      <c r="AE19" s="281"/>
      <c r="AF19" s="281"/>
      <c r="AG19" s="281"/>
      <c r="AH19" s="281"/>
      <c r="AI19" s="281"/>
      <c r="AJ19" s="281"/>
      <c r="AK19" s="281"/>
      <c r="AL19" s="281"/>
      <c r="AM19" s="281"/>
      <c r="AN19" s="281"/>
      <c r="AO19" s="281"/>
    </row>
    <row r="20" s="117" customFormat="1" ht="27" customHeight="1">
      <c r="A20" s="762"/>
      <c r="B20" s="753"/>
      <c r="C20" s="753"/>
      <c r="D20" s="746"/>
      <c r="E20" s="754" t="s">
        <v>18</v>
      </c>
      <c r="F20" s="746">
        <f t="shared" si="159"/>
        <v>85600</v>
      </c>
      <c r="G20" s="746">
        <f t="shared" si="160"/>
        <v>10300</v>
      </c>
      <c r="H20" s="655">
        <v>60110</v>
      </c>
      <c r="I20" s="755" t="s">
        <v>749</v>
      </c>
      <c r="J20" s="280"/>
      <c r="K20" s="280"/>
      <c r="L20" s="280"/>
      <c r="M20" s="280"/>
      <c r="N20" s="280"/>
      <c r="O20" s="280"/>
      <c r="P20" s="281"/>
      <c r="Q20" s="281"/>
      <c r="R20" s="281"/>
      <c r="S20" s="281"/>
      <c r="T20" s="281"/>
      <c r="U20" s="281"/>
      <c r="V20" s="281"/>
      <c r="W20" s="281"/>
      <c r="X20" s="281"/>
      <c r="Y20" s="281"/>
      <c r="Z20" s="281"/>
      <c r="AA20" s="281"/>
      <c r="AB20" s="281"/>
      <c r="AC20" s="281"/>
      <c r="AD20" s="281"/>
      <c r="AE20" s="281"/>
      <c r="AF20" s="281"/>
      <c r="AG20" s="281"/>
      <c r="AH20" s="281"/>
      <c r="AI20" s="281"/>
      <c r="AJ20" s="281"/>
      <c r="AK20" s="281"/>
      <c r="AL20" s="281"/>
      <c r="AM20" s="281"/>
      <c r="AN20" s="281"/>
      <c r="AO20" s="281"/>
    </row>
    <row r="21" s="117" customFormat="1" ht="27" customHeight="1">
      <c r="A21" s="762"/>
      <c r="B21" s="753"/>
      <c r="C21" s="753"/>
      <c r="D21" s="756" t="s">
        <v>727</v>
      </c>
      <c r="E21" s="15" t="s">
        <v>17</v>
      </c>
      <c r="F21" s="746">
        <f t="shared" si="159"/>
        <v>78700</v>
      </c>
      <c r="G21" s="15" t="s">
        <v>57</v>
      </c>
      <c r="H21" s="655">
        <v>55260</v>
      </c>
      <c r="I21" s="655" t="s">
        <v>57</v>
      </c>
      <c r="J21" s="280"/>
      <c r="K21" s="280"/>
      <c r="L21" s="280"/>
      <c r="M21" s="280"/>
      <c r="N21" s="280"/>
      <c r="O21" s="280"/>
      <c r="P21" s="281"/>
      <c r="Q21" s="281"/>
      <c r="R21" s="281"/>
      <c r="S21" s="281"/>
      <c r="T21" s="281"/>
      <c r="U21" s="281"/>
      <c r="V21" s="281"/>
      <c r="W21" s="281"/>
      <c r="X21" s="281"/>
      <c r="Y21" s="281"/>
      <c r="Z21" s="281"/>
      <c r="AA21" s="281"/>
      <c r="AB21" s="281"/>
      <c r="AC21" s="281"/>
      <c r="AD21" s="281"/>
      <c r="AE21" s="281"/>
      <c r="AF21" s="281"/>
      <c r="AG21" s="281"/>
      <c r="AH21" s="281"/>
      <c r="AI21" s="281"/>
      <c r="AJ21" s="281"/>
      <c r="AK21" s="281"/>
      <c r="AL21" s="281"/>
      <c r="AM21" s="281"/>
      <c r="AN21" s="281"/>
      <c r="AO21" s="281"/>
    </row>
    <row r="22" s="117" customFormat="1" ht="27" customHeight="1">
      <c r="A22" s="763"/>
      <c r="B22" s="745"/>
      <c r="C22" s="745"/>
      <c r="D22" s="756"/>
      <c r="E22" s="28" t="s">
        <v>18</v>
      </c>
      <c r="F22" s="746">
        <f t="shared" si="159"/>
        <v>104000</v>
      </c>
      <c r="G22" s="15" t="s">
        <v>57</v>
      </c>
      <c r="H22" s="655">
        <v>73035</v>
      </c>
      <c r="I22" s="655" t="s">
        <v>57</v>
      </c>
      <c r="J22" s="280"/>
      <c r="K22" s="280"/>
      <c r="L22" s="280"/>
      <c r="M22" s="280"/>
      <c r="N22" s="280"/>
      <c r="O22" s="280"/>
      <c r="P22" s="281"/>
      <c r="Q22" s="281"/>
      <c r="R22" s="281"/>
      <c r="S22" s="281"/>
      <c r="T22" s="281"/>
      <c r="U22" s="281"/>
      <c r="V22" s="281"/>
      <c r="W22" s="281"/>
      <c r="X22" s="281"/>
      <c r="Y22" s="281"/>
      <c r="Z22" s="281"/>
      <c r="AA22" s="281"/>
      <c r="AB22" s="281"/>
      <c r="AC22" s="281"/>
      <c r="AD22" s="281"/>
      <c r="AE22" s="281"/>
      <c r="AF22" s="281"/>
      <c r="AG22" s="281"/>
      <c r="AH22" s="281"/>
      <c r="AI22" s="281"/>
      <c r="AJ22" s="281"/>
      <c r="AK22" s="281"/>
      <c r="AL22" s="281"/>
      <c r="AM22" s="281"/>
      <c r="AN22" s="281"/>
      <c r="AO22" s="281"/>
    </row>
    <row r="23" s="117" customFormat="1" ht="15" customHeight="1">
      <c r="A23" s="760" t="s">
        <v>68</v>
      </c>
      <c r="B23" s="760"/>
      <c r="C23" s="760"/>
      <c r="D23" s="760"/>
      <c r="E23" s="760"/>
      <c r="F23" s="760"/>
      <c r="G23" s="760"/>
      <c r="H23" s="280"/>
      <c r="I23" s="280"/>
      <c r="J23" s="280"/>
      <c r="K23" s="280"/>
      <c r="L23" s="280"/>
      <c r="M23" s="280"/>
      <c r="N23" s="280"/>
      <c r="O23" s="280"/>
      <c r="P23" s="281"/>
      <c r="Q23" s="281"/>
      <c r="R23" s="281"/>
      <c r="S23" s="281"/>
      <c r="T23" s="281"/>
      <c r="U23" s="281"/>
      <c r="V23" s="281"/>
      <c r="W23" s="281"/>
      <c r="X23" s="281"/>
      <c r="Y23" s="281"/>
      <c r="Z23" s="281"/>
      <c r="AA23" s="281"/>
      <c r="AB23" s="281"/>
      <c r="AC23" s="281"/>
      <c r="AD23" s="281"/>
      <c r="AE23" s="281"/>
      <c r="AF23" s="281"/>
      <c r="AG23" s="281"/>
      <c r="AH23" s="281"/>
      <c r="AI23" s="281"/>
      <c r="AJ23" s="281"/>
      <c r="AK23" s="281"/>
      <c r="AL23" s="281"/>
      <c r="AM23" s="281"/>
      <c r="AN23" s="281"/>
      <c r="AO23" s="281"/>
    </row>
    <row r="24" ht="15" customHeight="1">
      <c r="A24" s="760"/>
      <c r="B24" s="760"/>
      <c r="C24" s="746"/>
      <c r="D24" s="746"/>
      <c r="E24" s="760"/>
      <c r="F24" s="747" t="s">
        <v>28</v>
      </c>
      <c r="G24" s="747" t="s">
        <v>42</v>
      </c>
    </row>
    <row r="25" ht="27" customHeight="1">
      <c r="A25" s="761" t="s">
        <v>810</v>
      </c>
      <c r="B25" s="749" t="s">
        <v>30</v>
      </c>
      <c r="C25" s="749" t="s">
        <v>15</v>
      </c>
      <c r="D25" s="746" t="s">
        <v>16</v>
      </c>
      <c r="E25" s="746" t="s">
        <v>17</v>
      </c>
      <c r="F25" s="746">
        <f t="shared" si="159"/>
        <v>60400</v>
      </c>
      <c r="G25" s="764">
        <f t="shared" si="160"/>
        <v>8600</v>
      </c>
      <c r="H25" s="655">
        <v>42430</v>
      </c>
      <c r="I25" s="751" t="s">
        <v>742</v>
      </c>
    </row>
    <row r="26" ht="27" customHeight="1">
      <c r="A26" s="762"/>
      <c r="B26" s="753"/>
      <c r="C26" s="753"/>
      <c r="D26" s="746"/>
      <c r="E26" s="754" t="s">
        <v>18</v>
      </c>
      <c r="F26" s="746">
        <f t="shared" si="159"/>
        <v>80500</v>
      </c>
      <c r="G26" s="764">
        <f t="shared" si="160"/>
        <v>8600</v>
      </c>
      <c r="H26" s="655">
        <v>56480</v>
      </c>
      <c r="I26" s="755" t="s">
        <v>742</v>
      </c>
    </row>
    <row r="27" ht="27" customHeight="1">
      <c r="A27" s="762"/>
      <c r="B27" s="753"/>
      <c r="C27" s="753"/>
      <c r="D27" s="746" t="s">
        <v>19</v>
      </c>
      <c r="E27" s="746" t="s">
        <v>17</v>
      </c>
      <c r="F27" s="746">
        <f t="shared" si="159"/>
        <v>72500</v>
      </c>
      <c r="G27" s="764">
        <f t="shared" si="160"/>
        <v>10300</v>
      </c>
      <c r="H27" s="655">
        <v>50910</v>
      </c>
      <c r="I27" s="755" t="s">
        <v>749</v>
      </c>
    </row>
    <row r="28" ht="27" customHeight="1">
      <c r="A28" s="762"/>
      <c r="B28" s="753"/>
      <c r="C28" s="753"/>
      <c r="D28" s="746"/>
      <c r="E28" s="754" t="s">
        <v>18</v>
      </c>
      <c r="F28" s="746">
        <f t="shared" si="159"/>
        <v>92500</v>
      </c>
      <c r="G28" s="764">
        <f t="shared" si="160"/>
        <v>10300</v>
      </c>
      <c r="H28" s="655">
        <v>64960</v>
      </c>
      <c r="I28" s="755" t="s">
        <v>749</v>
      </c>
    </row>
    <row r="29" ht="27" customHeight="1">
      <c r="A29" s="762"/>
      <c r="B29" s="753"/>
      <c r="C29" s="753"/>
      <c r="D29" s="756" t="s">
        <v>727</v>
      </c>
      <c r="E29" s="15" t="s">
        <v>17</v>
      </c>
      <c r="F29" s="746">
        <f t="shared" si="159"/>
        <v>87000</v>
      </c>
      <c r="G29" s="69" t="s">
        <v>57</v>
      </c>
      <c r="H29" s="655">
        <v>61090</v>
      </c>
      <c r="I29" s="655" t="s">
        <v>57</v>
      </c>
    </row>
    <row r="30" ht="27" customHeight="1">
      <c r="A30" s="763"/>
      <c r="B30" s="745"/>
      <c r="C30" s="745"/>
      <c r="D30" s="756"/>
      <c r="E30" s="28" t="s">
        <v>18</v>
      </c>
      <c r="F30" s="746">
        <f t="shared" si="159"/>
        <v>112300</v>
      </c>
      <c r="G30" s="765" t="s">
        <v>57</v>
      </c>
      <c r="H30" s="655">
        <v>78865</v>
      </c>
      <c r="I30" s="655" t="s">
        <v>57</v>
      </c>
    </row>
    <row r="31" ht="15" customHeight="1">
      <c r="A31" s="766" t="s">
        <v>68</v>
      </c>
      <c r="B31" s="766"/>
      <c r="C31" s="766"/>
      <c r="D31" s="766"/>
      <c r="E31" s="766"/>
      <c r="F31" s="766"/>
      <c r="G31" s="766"/>
    </row>
    <row r="32" s="1" customFormat="1" ht="15" customHeight="1">
      <c r="A32" s="767" t="s">
        <v>811</v>
      </c>
      <c r="B32" s="399"/>
      <c r="C32" s="399"/>
      <c r="D32" s="399"/>
      <c r="E32" s="399"/>
      <c r="F32" s="399"/>
      <c r="G32" s="399"/>
      <c r="H32" s="768"/>
      <c r="I32" s="768"/>
      <c r="J32" s="280"/>
      <c r="K32" s="769"/>
      <c r="L32" s="770"/>
      <c r="M32" s="770"/>
      <c r="N32" s="770"/>
      <c r="O32" s="770"/>
      <c r="P32" s="597"/>
      <c r="Q32" s="597"/>
      <c r="R32" s="597"/>
      <c r="S32" s="399"/>
      <c r="T32" s="399"/>
      <c r="U32" s="399"/>
      <c r="V32" s="399"/>
      <c r="W32" s="399"/>
      <c r="X32" s="597"/>
      <c r="Y32" s="43"/>
      <c r="Z32" s="43"/>
      <c r="AA32" s="43"/>
      <c r="AB32" s="43"/>
      <c r="AC32" s="43"/>
    </row>
    <row r="33" s="1" customFormat="1" ht="15" customHeight="1">
      <c r="A33" s="767" t="s">
        <v>812</v>
      </c>
      <c r="B33" s="399"/>
      <c r="C33" s="399"/>
      <c r="D33" s="399"/>
      <c r="E33" s="399"/>
      <c r="F33" s="399"/>
      <c r="G33" s="399"/>
      <c r="H33" s="768"/>
      <c r="I33" s="768"/>
      <c r="J33" s="280"/>
      <c r="K33" s="769"/>
      <c r="L33" s="770"/>
      <c r="M33" s="770"/>
      <c r="N33" s="770"/>
      <c r="O33" s="770"/>
      <c r="P33" s="597"/>
      <c r="Q33" s="597"/>
      <c r="R33" s="597"/>
      <c r="S33" s="399"/>
      <c r="T33" s="399"/>
      <c r="U33" s="399"/>
      <c r="V33" s="399"/>
      <c r="W33" s="399"/>
      <c r="X33" s="597"/>
      <c r="Y33" s="43"/>
      <c r="Z33" s="43"/>
      <c r="AA33" s="43"/>
      <c r="AB33" s="43"/>
      <c r="AC33" s="43"/>
    </row>
    <row r="34" s="1" customFormat="1" ht="15" customHeight="1">
      <c r="A34" s="767" t="s">
        <v>813</v>
      </c>
      <c r="B34" s="399"/>
      <c r="C34" s="399"/>
      <c r="D34" s="399"/>
      <c r="E34" s="399"/>
      <c r="F34" s="399"/>
      <c r="G34" s="399"/>
      <c r="H34" s="768"/>
      <c r="I34" s="768"/>
      <c r="J34" s="280"/>
      <c r="K34" s="280"/>
      <c r="L34" s="280"/>
      <c r="M34" s="280"/>
      <c r="N34" s="280"/>
      <c r="O34" s="280"/>
      <c r="P34" s="399"/>
      <c r="Q34" s="399"/>
      <c r="R34" s="399"/>
      <c r="S34" s="399"/>
      <c r="T34" s="399"/>
      <c r="U34" s="399"/>
      <c r="V34" s="399"/>
      <c r="W34" s="399"/>
      <c r="X34" s="399"/>
    </row>
    <row r="35" s="1" customFormat="1" ht="15" customHeight="1">
      <c r="A35" s="767" t="s">
        <v>814</v>
      </c>
      <c r="B35" s="399"/>
      <c r="C35" s="399"/>
      <c r="D35" s="399"/>
      <c r="E35" s="399"/>
      <c r="F35" s="597"/>
      <c r="G35" s="399"/>
      <c r="H35" s="768"/>
      <c r="I35" s="768"/>
      <c r="J35" s="280"/>
      <c r="K35" s="280"/>
      <c r="L35" s="280"/>
      <c r="M35" s="280"/>
      <c r="N35" s="280"/>
      <c r="O35" s="280"/>
      <c r="P35" s="399"/>
      <c r="Q35" s="399"/>
      <c r="R35" s="399"/>
      <c r="S35" s="399"/>
      <c r="T35" s="399"/>
      <c r="U35" s="399"/>
      <c r="V35" s="399"/>
      <c r="W35" s="399"/>
      <c r="X35" s="399"/>
    </row>
    <row r="36" s="117" customFormat="1" ht="15" customHeight="1">
      <c r="A36" s="661" t="s">
        <v>815</v>
      </c>
      <c r="F36" s="662"/>
      <c r="H36" s="562"/>
      <c r="I36" s="562"/>
      <c r="J36" s="3"/>
      <c r="K36" s="3"/>
      <c r="L36" s="3"/>
      <c r="M36" s="3"/>
      <c r="N36" s="3"/>
      <c r="O36" s="3"/>
    </row>
    <row r="37" ht="15" customHeight="1">
      <c r="A37" s="399"/>
      <c r="B37" s="399"/>
      <c r="C37" s="399"/>
      <c r="D37" s="399"/>
      <c r="E37" s="771" t="s">
        <v>66</v>
      </c>
      <c r="F37" s="399"/>
      <c r="G37" s="399"/>
    </row>
    <row r="38" ht="15" customHeight="1">
      <c r="A38" s="772"/>
      <c r="B38" s="773"/>
      <c r="C38" s="773"/>
      <c r="D38" s="773"/>
      <c r="E38" s="773"/>
      <c r="F38" s="773"/>
      <c r="G38" s="773"/>
      <c r="O38" s="774"/>
      <c r="P38" s="775" t="s">
        <v>816</v>
      </c>
      <c r="Q38" s="775"/>
      <c r="R38" s="775"/>
      <c r="S38" s="775"/>
      <c r="T38" s="775"/>
      <c r="U38" s="775"/>
      <c r="V38" s="774"/>
    </row>
    <row r="39" ht="15" customHeight="1">
      <c r="A39" s="760"/>
      <c r="B39" s="760"/>
      <c r="C39" s="746" t="s">
        <v>11</v>
      </c>
      <c r="D39" s="746" t="s">
        <v>12</v>
      </c>
      <c r="E39" s="760"/>
      <c r="F39" s="747" t="s">
        <v>28</v>
      </c>
      <c r="G39" s="747"/>
      <c r="O39" s="776"/>
    </row>
    <row r="40" ht="28.5" customHeight="1">
      <c r="A40" s="777" t="s">
        <v>817</v>
      </c>
      <c r="B40" s="746" t="s">
        <v>30</v>
      </c>
      <c r="C40" s="746" t="s">
        <v>15</v>
      </c>
      <c r="D40" s="746" t="s">
        <v>16</v>
      </c>
      <c r="E40" s="746" t="s">
        <v>17</v>
      </c>
      <c r="F40" s="746">
        <f t="shared" si="159"/>
        <v>60400</v>
      </c>
      <c r="G40" s="764" t="s">
        <v>57</v>
      </c>
      <c r="H40" s="655">
        <v>42430</v>
      </c>
      <c r="I40" s="588" t="s">
        <v>57</v>
      </c>
      <c r="O40" s="251" t="s">
        <v>730</v>
      </c>
      <c r="P40" s="778" t="s">
        <v>731</v>
      </c>
      <c r="Q40" s="779"/>
      <c r="R40" s="780" t="s">
        <v>732</v>
      </c>
      <c r="S40" s="781"/>
      <c r="T40" s="778" t="s">
        <v>733</v>
      </c>
      <c r="U40" s="779"/>
      <c r="V40" s="730" t="s">
        <v>734</v>
      </c>
    </row>
    <row r="41" ht="30.75" customHeight="1">
      <c r="A41" s="782"/>
      <c r="B41" s="746"/>
      <c r="C41" s="746"/>
      <c r="D41" s="746"/>
      <c r="E41" s="754" t="s">
        <v>18</v>
      </c>
      <c r="F41" s="746">
        <f t="shared" si="159"/>
        <v>80500</v>
      </c>
      <c r="G41" s="764" t="s">
        <v>57</v>
      </c>
      <c r="H41" s="655">
        <v>56480</v>
      </c>
      <c r="I41" s="588" t="s">
        <v>57</v>
      </c>
      <c r="O41" s="255"/>
      <c r="P41" s="783" t="s">
        <v>818</v>
      </c>
      <c r="Q41" s="784"/>
      <c r="R41" s="785" t="s">
        <v>819</v>
      </c>
      <c r="S41" s="786"/>
      <c r="T41" s="785" t="s">
        <v>819</v>
      </c>
      <c r="U41" s="786"/>
      <c r="V41" s="787" t="s">
        <v>820</v>
      </c>
    </row>
    <row r="42" ht="23.25" customHeight="1">
      <c r="A42" s="782"/>
      <c r="B42" s="746"/>
      <c r="C42" s="746"/>
      <c r="D42" s="746" t="s">
        <v>19</v>
      </c>
      <c r="E42" s="746" t="s">
        <v>17</v>
      </c>
      <c r="F42" s="746">
        <f t="shared" si="159"/>
        <v>72500</v>
      </c>
      <c r="G42" s="764" t="s">
        <v>57</v>
      </c>
      <c r="H42" s="655">
        <v>50910</v>
      </c>
      <c r="I42" s="588" t="s">
        <v>57</v>
      </c>
      <c r="O42" s="215"/>
      <c r="P42" s="730" t="s">
        <v>743</v>
      </c>
      <c r="Q42" s="730" t="s">
        <v>744</v>
      </c>
      <c r="R42" s="788" t="s">
        <v>743</v>
      </c>
      <c r="S42" s="788" t="s">
        <v>744</v>
      </c>
      <c r="T42" s="730" t="s">
        <v>743</v>
      </c>
      <c r="U42" s="730" t="s">
        <v>744</v>
      </c>
      <c r="V42" s="730" t="s">
        <v>743</v>
      </c>
    </row>
    <row r="43" ht="101.25" customHeight="1">
      <c r="A43" s="782"/>
      <c r="B43" s="746"/>
      <c r="C43" s="746"/>
      <c r="D43" s="746"/>
      <c r="E43" s="754" t="s">
        <v>18</v>
      </c>
      <c r="F43" s="746">
        <f t="shared" si="159"/>
        <v>92500</v>
      </c>
      <c r="G43" s="764" t="s">
        <v>57</v>
      </c>
      <c r="H43" s="655">
        <v>64960</v>
      </c>
      <c r="I43" s="588" t="s">
        <v>57</v>
      </c>
      <c r="O43" s="789" t="s">
        <v>821</v>
      </c>
      <c r="P43" s="208" t="s">
        <v>822</v>
      </c>
      <c r="Q43" s="208" t="s">
        <v>822</v>
      </c>
      <c r="R43" s="790" t="s">
        <v>822</v>
      </c>
      <c r="S43" s="791" t="s">
        <v>823</v>
      </c>
      <c r="T43" s="208" t="s">
        <v>824</v>
      </c>
      <c r="U43" s="195" t="s">
        <v>825</v>
      </c>
      <c r="V43" s="208" t="s">
        <v>822</v>
      </c>
    </row>
    <row r="44" ht="27.75" customHeight="1">
      <c r="A44" s="760" t="s">
        <v>68</v>
      </c>
      <c r="B44" s="760"/>
      <c r="C44" s="760"/>
      <c r="D44" s="760"/>
      <c r="E44" s="760"/>
      <c r="F44" s="760"/>
      <c r="G44" s="760"/>
      <c r="O44" s="789" t="s">
        <v>826</v>
      </c>
      <c r="P44" s="208" t="s">
        <v>751</v>
      </c>
      <c r="Q44" s="208" t="s">
        <v>751</v>
      </c>
      <c r="R44" s="790" t="s">
        <v>57</v>
      </c>
      <c r="S44" s="790" t="s">
        <v>751</v>
      </c>
      <c r="T44" s="208" t="s">
        <v>57</v>
      </c>
      <c r="U44" s="208" t="s">
        <v>751</v>
      </c>
      <c r="V44" s="208" t="s">
        <v>57</v>
      </c>
    </row>
    <row r="45" ht="48.75" customHeight="1">
      <c r="D45" s="743" t="s">
        <v>71</v>
      </c>
      <c r="O45" s="792" t="s">
        <v>827</v>
      </c>
      <c r="P45" s="208" t="s">
        <v>753</v>
      </c>
      <c r="Q45" s="208" t="s">
        <v>753</v>
      </c>
      <c r="R45" s="791" t="s">
        <v>828</v>
      </c>
      <c r="S45" s="791" t="s">
        <v>828</v>
      </c>
      <c r="T45" s="208" t="s">
        <v>57</v>
      </c>
      <c r="U45" s="208" t="s">
        <v>57</v>
      </c>
      <c r="V45" s="208" t="s">
        <v>751</v>
      </c>
    </row>
    <row r="46" ht="29.25" customHeight="1">
      <c r="A46" s="744"/>
      <c r="B46" s="744"/>
      <c r="C46" s="744"/>
      <c r="D46" s="744"/>
      <c r="E46" s="744"/>
      <c r="F46" s="744"/>
      <c r="G46" s="744"/>
      <c r="O46" s="789" t="s">
        <v>829</v>
      </c>
      <c r="P46" s="732" t="s">
        <v>755</v>
      </c>
      <c r="Q46" s="733"/>
      <c r="R46" s="793" t="s">
        <v>756</v>
      </c>
      <c r="S46" s="794"/>
      <c r="T46" s="208" t="s">
        <v>830</v>
      </c>
      <c r="U46" s="208" t="s">
        <v>756</v>
      </c>
      <c r="V46" s="208" t="s">
        <v>756</v>
      </c>
    </row>
    <row r="47" ht="15" customHeight="1">
      <c r="A47" s="745" t="s">
        <v>6</v>
      </c>
      <c r="B47" s="745" t="s">
        <v>7</v>
      </c>
      <c r="C47" s="745" t="s">
        <v>8</v>
      </c>
      <c r="D47" s="745"/>
      <c r="E47" s="745" t="s">
        <v>9</v>
      </c>
      <c r="F47" s="795" t="s">
        <v>72</v>
      </c>
      <c r="G47" s="795"/>
      <c r="O47" s="778"/>
      <c r="P47" s="578" t="s">
        <v>831</v>
      </c>
      <c r="Q47" s="727" t="s">
        <v>761</v>
      </c>
      <c r="R47" s="796" t="s">
        <v>832</v>
      </c>
      <c r="S47" s="796" t="s">
        <v>833</v>
      </c>
      <c r="T47" s="578" t="s">
        <v>764</v>
      </c>
      <c r="U47" s="578" t="s">
        <v>765</v>
      </c>
      <c r="V47" s="578" t="s">
        <v>766</v>
      </c>
    </row>
    <row r="48" ht="15" customHeight="1">
      <c r="A48" s="746"/>
      <c r="B48" s="746"/>
      <c r="C48" s="746" t="s">
        <v>11</v>
      </c>
      <c r="D48" s="746" t="s">
        <v>12</v>
      </c>
      <c r="E48" s="746"/>
      <c r="F48" s="747" t="s">
        <v>28</v>
      </c>
      <c r="G48" s="747" t="s">
        <v>25</v>
      </c>
      <c r="P48" s="578"/>
      <c r="Q48" s="727"/>
      <c r="R48" s="796"/>
      <c r="S48" s="796"/>
      <c r="T48" s="578"/>
      <c r="U48" s="578"/>
      <c r="V48" s="578"/>
    </row>
    <row r="49" ht="27" customHeight="1">
      <c r="A49" s="797" t="s">
        <v>834</v>
      </c>
      <c r="B49" s="746" t="s">
        <v>30</v>
      </c>
      <c r="C49" s="746" t="s">
        <v>15</v>
      </c>
      <c r="D49" s="746" t="s">
        <v>16</v>
      </c>
      <c r="E49" s="746" t="s">
        <v>17</v>
      </c>
      <c r="F49" s="746">
        <f t="shared" si="159"/>
        <v>43700</v>
      </c>
      <c r="G49" s="764" t="s">
        <v>57</v>
      </c>
      <c r="H49" s="655">
        <v>30700</v>
      </c>
      <c r="I49" s="655" t="s">
        <v>57</v>
      </c>
      <c r="P49" s="578"/>
      <c r="Q49" s="727"/>
      <c r="R49" s="796"/>
      <c r="S49" s="796"/>
      <c r="T49" s="578"/>
      <c r="U49" s="578"/>
      <c r="V49" s="578"/>
    </row>
    <row r="50" ht="27" customHeight="1">
      <c r="A50" s="797"/>
      <c r="B50" s="746"/>
      <c r="C50" s="746"/>
      <c r="D50" s="746"/>
      <c r="E50" s="754" t="s">
        <v>18</v>
      </c>
      <c r="F50" s="746">
        <f t="shared" si="159"/>
        <v>63700</v>
      </c>
      <c r="G50" s="764" t="s">
        <v>57</v>
      </c>
      <c r="H50" s="655">
        <v>44750</v>
      </c>
      <c r="I50" s="655" t="s">
        <v>57</v>
      </c>
      <c r="P50" s="578"/>
      <c r="Q50" s="727"/>
      <c r="R50" s="796"/>
      <c r="S50" s="796"/>
      <c r="T50" s="578"/>
      <c r="U50" s="578"/>
      <c r="V50" s="578"/>
    </row>
    <row r="51" ht="27" customHeight="1">
      <c r="A51" s="797"/>
      <c r="B51" s="746"/>
      <c r="C51" s="746"/>
      <c r="D51" s="746" t="s">
        <v>19</v>
      </c>
      <c r="E51" s="746" t="s">
        <v>17</v>
      </c>
      <c r="F51" s="746">
        <f t="shared" si="159"/>
        <v>52500</v>
      </c>
      <c r="G51" s="764" t="s">
        <v>57</v>
      </c>
      <c r="H51" s="655">
        <v>36840</v>
      </c>
      <c r="I51" s="655" t="s">
        <v>57</v>
      </c>
      <c r="P51" s="578"/>
      <c r="Q51" s="727"/>
      <c r="R51" s="796"/>
      <c r="S51" s="796"/>
      <c r="T51" s="578"/>
      <c r="U51" s="578"/>
      <c r="V51" s="578"/>
    </row>
    <row r="52" ht="27" customHeight="1">
      <c r="A52" s="797"/>
      <c r="B52" s="746"/>
      <c r="C52" s="746"/>
      <c r="D52" s="746"/>
      <c r="E52" s="754" t="s">
        <v>18</v>
      </c>
      <c r="F52" s="746">
        <f t="shared" si="159"/>
        <v>72500</v>
      </c>
      <c r="G52" s="764" t="s">
        <v>57</v>
      </c>
      <c r="H52" s="655">
        <v>50890</v>
      </c>
      <c r="I52" s="655" t="s">
        <v>57</v>
      </c>
      <c r="P52" s="578"/>
      <c r="Q52" s="727"/>
      <c r="R52" s="796"/>
      <c r="S52" s="796"/>
      <c r="T52" s="578"/>
      <c r="U52" s="578"/>
      <c r="V52" s="578"/>
    </row>
    <row r="53" ht="27" customHeight="1">
      <c r="A53" s="797"/>
      <c r="B53" s="746" t="s">
        <v>23</v>
      </c>
      <c r="C53" s="746" t="s">
        <v>15</v>
      </c>
      <c r="D53" s="746" t="s">
        <v>16</v>
      </c>
      <c r="E53" s="746" t="s">
        <v>17</v>
      </c>
      <c r="F53" s="746">
        <f t="shared" si="159"/>
        <v>49900</v>
      </c>
      <c r="G53" s="764">
        <f t="shared" si="160"/>
        <v>54400</v>
      </c>
      <c r="H53" s="655">
        <v>35060</v>
      </c>
      <c r="I53" s="655">
        <v>38170</v>
      </c>
      <c r="P53" s="578"/>
      <c r="Q53" s="727"/>
      <c r="R53" s="796"/>
      <c r="S53" s="796"/>
      <c r="T53" s="578"/>
      <c r="U53" s="578"/>
      <c r="V53" s="578"/>
    </row>
    <row r="54" ht="27" customHeight="1">
      <c r="A54" s="797"/>
      <c r="B54" s="746"/>
      <c r="C54" s="746"/>
      <c r="D54" s="746"/>
      <c r="E54" s="754" t="s">
        <v>18</v>
      </c>
      <c r="F54" s="746">
        <f t="shared" si="159"/>
        <v>71300</v>
      </c>
      <c r="G54" s="764">
        <f t="shared" si="160"/>
        <v>79100</v>
      </c>
      <c r="H54" s="655">
        <v>50060</v>
      </c>
      <c r="I54" s="655">
        <v>55545</v>
      </c>
      <c r="P54" s="578"/>
      <c r="Q54" s="727"/>
      <c r="R54" s="796"/>
      <c r="S54" s="796"/>
      <c r="T54" s="578"/>
      <c r="U54" s="578"/>
      <c r="V54" s="578"/>
    </row>
    <row r="55" ht="27" customHeight="1">
      <c r="A55" s="797"/>
      <c r="B55" s="746"/>
      <c r="C55" s="746"/>
      <c r="D55" s="746" t="s">
        <v>19</v>
      </c>
      <c r="E55" s="746" t="s">
        <v>17</v>
      </c>
      <c r="F55" s="746">
        <f t="shared" si="159"/>
        <v>59900</v>
      </c>
      <c r="G55" s="764">
        <f t="shared" si="160"/>
        <v>65200</v>
      </c>
      <c r="H55" s="655">
        <v>42060</v>
      </c>
      <c r="I55" s="655">
        <v>45800</v>
      </c>
      <c r="R55" s="796"/>
      <c r="S55" s="796"/>
      <c r="T55" s="656"/>
    </row>
    <row r="56" ht="27" customHeight="1">
      <c r="A56" s="797"/>
      <c r="B56" s="746"/>
      <c r="C56" s="746"/>
      <c r="D56" s="746"/>
      <c r="E56" s="754" t="s">
        <v>18</v>
      </c>
      <c r="F56" s="746">
        <f t="shared" si="159"/>
        <v>81300</v>
      </c>
      <c r="G56" s="764">
        <f t="shared" si="160"/>
        <v>90000</v>
      </c>
      <c r="H56" s="655">
        <v>57060</v>
      </c>
      <c r="I56" s="655">
        <v>63175</v>
      </c>
      <c r="R56" s="796"/>
      <c r="S56" s="796"/>
      <c r="T56" s="656"/>
    </row>
    <row r="57" ht="15" customHeight="1">
      <c r="A57" s="766" t="s">
        <v>74</v>
      </c>
      <c r="B57" s="766"/>
      <c r="C57" s="766"/>
      <c r="D57" s="766"/>
      <c r="E57" s="766"/>
      <c r="F57" s="766"/>
      <c r="G57" s="766"/>
      <c r="R57" s="796"/>
      <c r="S57" s="796"/>
      <c r="T57" s="656"/>
    </row>
    <row r="58" ht="37.5" customHeight="1">
      <c r="A58" s="798" t="s">
        <v>835</v>
      </c>
      <c r="B58" s="15" t="s">
        <v>30</v>
      </c>
      <c r="C58" s="15" t="s">
        <v>15</v>
      </c>
      <c r="D58" s="15" t="s">
        <v>16</v>
      </c>
      <c r="E58" s="15" t="s">
        <v>17</v>
      </c>
      <c r="F58" s="15">
        <f t="shared" si="159"/>
        <v>38800</v>
      </c>
      <c r="G58" s="69" t="s">
        <v>57</v>
      </c>
      <c r="H58" s="655">
        <v>27230</v>
      </c>
      <c r="I58" s="655" t="s">
        <v>57</v>
      </c>
      <c r="R58" s="796"/>
      <c r="S58" s="796"/>
      <c r="T58" s="656"/>
    </row>
    <row r="59" ht="37.5" customHeight="1">
      <c r="A59" s="799"/>
      <c r="B59" s="15"/>
      <c r="C59" s="15"/>
      <c r="D59" s="15"/>
      <c r="E59" s="28" t="s">
        <v>18</v>
      </c>
      <c r="F59" s="15">
        <f t="shared" si="159"/>
        <v>58800</v>
      </c>
      <c r="G59" s="69" t="s">
        <v>57</v>
      </c>
      <c r="H59" s="655">
        <v>41280</v>
      </c>
      <c r="I59" s="655" t="s">
        <v>57</v>
      </c>
      <c r="R59" s="796"/>
      <c r="S59" s="796"/>
      <c r="T59" s="656"/>
    </row>
    <row r="60" ht="37.5" customHeight="1">
      <c r="A60" s="799"/>
      <c r="B60" s="15"/>
      <c r="C60" s="15"/>
      <c r="D60" s="15" t="s">
        <v>19</v>
      </c>
      <c r="E60" s="15" t="s">
        <v>17</v>
      </c>
      <c r="F60" s="15">
        <f t="shared" si="159"/>
        <v>46500</v>
      </c>
      <c r="G60" s="69" t="s">
        <v>57</v>
      </c>
      <c r="H60" s="655">
        <v>32670</v>
      </c>
      <c r="I60" s="655" t="s">
        <v>57</v>
      </c>
      <c r="R60" s="796"/>
      <c r="S60" s="796"/>
      <c r="T60" s="656"/>
    </row>
    <row r="61" ht="37.5" customHeight="1">
      <c r="A61" s="799"/>
      <c r="B61" s="15"/>
      <c r="C61" s="15"/>
      <c r="D61" s="15"/>
      <c r="E61" s="28" t="s">
        <v>18</v>
      </c>
      <c r="F61" s="15">
        <f t="shared" si="159"/>
        <v>66600</v>
      </c>
      <c r="G61" s="69" t="s">
        <v>57</v>
      </c>
      <c r="H61" s="655">
        <v>46720</v>
      </c>
      <c r="I61" s="655" t="s">
        <v>57</v>
      </c>
      <c r="R61" s="796"/>
      <c r="S61" s="796"/>
      <c r="T61" s="656"/>
    </row>
    <row r="62" ht="37.5" customHeight="1">
      <c r="A62" s="799"/>
      <c r="B62" s="15" t="s">
        <v>23</v>
      </c>
      <c r="C62" s="15" t="s">
        <v>15</v>
      </c>
      <c r="D62" s="15" t="s">
        <v>16</v>
      </c>
      <c r="E62" s="15" t="s">
        <v>17</v>
      </c>
      <c r="F62" s="15">
        <f t="shared" si="159"/>
        <v>49900</v>
      </c>
      <c r="G62" s="69">
        <f t="shared" si="160"/>
        <v>54400</v>
      </c>
      <c r="H62" s="655">
        <v>35060</v>
      </c>
      <c r="I62" s="655">
        <v>38170</v>
      </c>
      <c r="R62" s="796"/>
      <c r="S62" s="796"/>
      <c r="T62" s="656"/>
    </row>
    <row r="63" ht="37.5" customHeight="1">
      <c r="A63" s="799"/>
      <c r="B63" s="15"/>
      <c r="C63" s="15"/>
      <c r="D63" s="15"/>
      <c r="E63" s="28" t="s">
        <v>18</v>
      </c>
      <c r="F63" s="15">
        <f t="shared" si="159"/>
        <v>71300</v>
      </c>
      <c r="G63" s="69">
        <f t="shared" si="160"/>
        <v>79100</v>
      </c>
      <c r="H63" s="655">
        <v>50060</v>
      </c>
      <c r="I63" s="655">
        <v>55545</v>
      </c>
      <c r="R63" s="796"/>
      <c r="S63" s="796"/>
      <c r="T63" s="656"/>
    </row>
    <row r="64" ht="37.5" customHeight="1">
      <c r="A64" s="799"/>
      <c r="B64" s="15"/>
      <c r="C64" s="15"/>
      <c r="D64" s="15" t="s">
        <v>19</v>
      </c>
      <c r="E64" s="15" t="s">
        <v>17</v>
      </c>
      <c r="F64" s="15">
        <f t="shared" si="159"/>
        <v>59900</v>
      </c>
      <c r="G64" s="69">
        <f t="shared" si="160"/>
        <v>65200</v>
      </c>
      <c r="H64" s="655">
        <v>42060</v>
      </c>
      <c r="I64" s="655">
        <v>45800</v>
      </c>
    </row>
    <row r="65" ht="37.5" customHeight="1">
      <c r="A65" s="800"/>
      <c r="B65" s="15"/>
      <c r="C65" s="15"/>
      <c r="D65" s="15"/>
      <c r="E65" s="28" t="s">
        <v>18</v>
      </c>
      <c r="F65" s="15">
        <f t="shared" si="159"/>
        <v>81300</v>
      </c>
      <c r="G65" s="69">
        <f t="shared" si="160"/>
        <v>90000</v>
      </c>
      <c r="H65" s="655">
        <v>57060</v>
      </c>
      <c r="I65" s="655">
        <v>63175</v>
      </c>
    </row>
    <row r="66">
      <c r="A66" s="760" t="s">
        <v>74</v>
      </c>
      <c r="B66" s="760"/>
      <c r="C66" s="760"/>
      <c r="D66" s="760"/>
      <c r="E66" s="760"/>
      <c r="F66" s="760"/>
      <c r="G66" s="760"/>
    </row>
    <row r="67" ht="15" customHeight="1">
      <c r="A67" s="801"/>
      <c r="B67" s="801"/>
      <c r="C67" s="801"/>
      <c r="D67" s="801"/>
      <c r="E67" s="801"/>
      <c r="F67" s="801"/>
      <c r="G67" s="801"/>
    </row>
    <row r="68" s="1" customFormat="1" ht="17.25" customHeight="1">
      <c r="A68" s="399"/>
      <c r="B68" s="399"/>
      <c r="C68" s="399"/>
      <c r="D68" s="771" t="s">
        <v>836</v>
      </c>
      <c r="E68" s="399"/>
      <c r="F68" s="399"/>
      <c r="G68" s="399"/>
      <c r="H68" s="280"/>
      <c r="I68" s="280"/>
      <c r="J68" s="280"/>
      <c r="K68" s="280"/>
      <c r="L68" s="280"/>
      <c r="M68" s="280"/>
      <c r="N68" s="280"/>
      <c r="O68" s="280"/>
      <c r="P68" s="399"/>
      <c r="Q68" s="399"/>
      <c r="R68" s="399"/>
      <c r="S68" s="399"/>
      <c r="T68" s="399"/>
      <c r="U68" s="399"/>
      <c r="V68" s="399"/>
      <c r="W68" s="399"/>
      <c r="X68" s="399"/>
    </row>
    <row r="69" s="117" customFormat="1" ht="9" customHeight="1">
      <c r="A69" s="802"/>
      <c r="B69" s="802"/>
      <c r="C69" s="802"/>
      <c r="D69" s="802"/>
      <c r="E69" s="802"/>
      <c r="F69" s="802"/>
      <c r="G69" s="802"/>
      <c r="H69" s="280"/>
      <c r="I69" s="280"/>
      <c r="J69" s="280"/>
      <c r="K69" s="280"/>
      <c r="L69" s="280"/>
      <c r="M69" s="280"/>
      <c r="N69" s="280"/>
      <c r="O69" s="280"/>
      <c r="P69" s="281"/>
      <c r="Q69" s="281"/>
      <c r="R69" s="281"/>
      <c r="S69" s="399"/>
      <c r="T69" s="399"/>
      <c r="U69" s="399"/>
      <c r="V69" s="399"/>
      <c r="W69" s="281"/>
      <c r="X69" s="281"/>
      <c r="Y69" s="281"/>
      <c r="Z69" s="281"/>
      <c r="AA69" s="281"/>
      <c r="AB69" s="281"/>
      <c r="AC69" s="281"/>
      <c r="AD69" s="281"/>
      <c r="AE69" s="281"/>
      <c r="AF69" s="281"/>
      <c r="AG69" s="281"/>
      <c r="AH69" s="281"/>
      <c r="AI69" s="281"/>
      <c r="AJ69" s="281"/>
      <c r="AK69" s="281"/>
      <c r="AL69" s="281"/>
      <c r="AM69" s="281"/>
      <c r="AN69" s="281"/>
      <c r="AO69" s="281"/>
    </row>
    <row r="70" s="117" customFormat="1" ht="15" customHeight="1">
      <c r="A70" s="745" t="s">
        <v>6</v>
      </c>
      <c r="B70" s="745" t="s">
        <v>7</v>
      </c>
      <c r="C70" s="745" t="s">
        <v>8</v>
      </c>
      <c r="D70" s="745"/>
      <c r="E70" s="745" t="s">
        <v>9</v>
      </c>
      <c r="F70" s="745" t="s">
        <v>10</v>
      </c>
      <c r="G70" s="745"/>
      <c r="H70" s="280"/>
      <c r="I70" s="280"/>
      <c r="J70" s="280"/>
      <c r="K70" s="280"/>
      <c r="L70" s="280"/>
      <c r="M70" s="280"/>
      <c r="N70" s="280"/>
      <c r="O70" s="280"/>
      <c r="P70" s="281"/>
      <c r="Q70" s="281"/>
      <c r="R70" s="281"/>
      <c r="S70" s="399"/>
      <c r="T70" s="399"/>
      <c r="U70" s="399"/>
      <c r="V70" s="399"/>
      <c r="W70" s="281"/>
      <c r="X70" s="281"/>
      <c r="Y70" s="281"/>
      <c r="Z70" s="281"/>
      <c r="AA70" s="281"/>
      <c r="AB70" s="281"/>
      <c r="AC70" s="281"/>
      <c r="AD70" s="281"/>
      <c r="AE70" s="281"/>
      <c r="AF70" s="281"/>
      <c r="AG70" s="281"/>
      <c r="AH70" s="281"/>
      <c r="AI70" s="281"/>
      <c r="AJ70" s="281"/>
      <c r="AK70" s="281"/>
      <c r="AL70" s="281"/>
      <c r="AM70" s="281"/>
      <c r="AN70" s="281"/>
      <c r="AO70" s="281"/>
    </row>
    <row r="71" s="117" customFormat="1" ht="15" customHeight="1">
      <c r="A71" s="746"/>
      <c r="B71" s="746"/>
      <c r="C71" s="746" t="s">
        <v>11</v>
      </c>
      <c r="D71" s="746" t="s">
        <v>12</v>
      </c>
      <c r="E71" s="746"/>
      <c r="F71" s="747" t="s">
        <v>28</v>
      </c>
      <c r="G71" s="747" t="s">
        <v>25</v>
      </c>
      <c r="H71" s="280"/>
      <c r="I71" s="280"/>
      <c r="J71" s="280"/>
      <c r="K71" s="280"/>
      <c r="L71" s="280"/>
      <c r="M71" s="280"/>
      <c r="N71" s="280"/>
      <c r="O71" s="280"/>
      <c r="P71" s="281"/>
      <c r="Q71" s="281"/>
      <c r="R71" s="281"/>
      <c r="S71" s="399"/>
      <c r="T71" s="399"/>
      <c r="U71" s="399"/>
      <c r="V71" s="399"/>
      <c r="W71" s="281"/>
      <c r="X71" s="281"/>
      <c r="Y71" s="281"/>
      <c r="Z71" s="281"/>
      <c r="AA71" s="281"/>
      <c r="AB71" s="281"/>
      <c r="AC71" s="281"/>
      <c r="AD71" s="281"/>
      <c r="AE71" s="281"/>
      <c r="AF71" s="281"/>
      <c r="AG71" s="281"/>
      <c r="AH71" s="281"/>
      <c r="AI71" s="281"/>
      <c r="AJ71" s="281"/>
      <c r="AK71" s="281"/>
      <c r="AL71" s="281"/>
      <c r="AM71" s="281"/>
      <c r="AN71" s="281"/>
      <c r="AO71" s="281"/>
    </row>
    <row r="72" s="117" customFormat="1" ht="27.75" customHeight="1">
      <c r="A72" s="81" t="s">
        <v>837</v>
      </c>
      <c r="B72" s="702" t="s">
        <v>838</v>
      </c>
      <c r="C72" s="20" t="s">
        <v>15</v>
      </c>
      <c r="D72" s="20" t="s">
        <v>16</v>
      </c>
      <c r="E72" s="15" t="s">
        <v>17</v>
      </c>
      <c r="F72" s="15">
        <f t="shared" ref="F72:F80" si="161">ROUND((I72-I72*23%)+(I72-I72*23%)*85%,-2)</f>
        <v>111600</v>
      </c>
      <c r="G72" s="15" t="s">
        <v>57</v>
      </c>
      <c r="H72" s="3"/>
      <c r="I72" s="655">
        <v>78310</v>
      </c>
      <c r="J72" s="588" t="s">
        <v>57</v>
      </c>
      <c r="K72" s="280"/>
      <c r="L72" s="280"/>
      <c r="M72" s="280"/>
      <c r="N72" s="280"/>
      <c r="O72" s="280"/>
      <c r="P72" s="281"/>
      <c r="Q72" s="281"/>
      <c r="R72" s="281"/>
      <c r="S72" s="399"/>
      <c r="T72" s="399"/>
      <c r="U72" s="399"/>
      <c r="V72" s="399"/>
      <c r="W72" s="281"/>
      <c r="X72" s="281"/>
      <c r="Y72" s="281"/>
      <c r="Z72" s="281"/>
      <c r="AA72" s="281"/>
      <c r="AB72" s="281"/>
      <c r="AC72" s="281"/>
      <c r="AD72" s="281"/>
      <c r="AE72" s="281"/>
      <c r="AF72" s="281"/>
      <c r="AG72" s="281"/>
      <c r="AH72" s="281"/>
      <c r="AI72" s="281"/>
      <c r="AJ72" s="281"/>
      <c r="AK72" s="281"/>
      <c r="AL72" s="281"/>
      <c r="AM72" s="281"/>
      <c r="AN72" s="281"/>
      <c r="AO72" s="281"/>
    </row>
    <row r="73" s="117" customFormat="1" ht="27.75" customHeight="1">
      <c r="A73" s="82"/>
      <c r="B73" s="704"/>
      <c r="C73" s="26"/>
      <c r="D73" s="27"/>
      <c r="E73" s="28" t="s">
        <v>18</v>
      </c>
      <c r="F73" s="15">
        <f t="shared" si="161"/>
        <v>131600</v>
      </c>
      <c r="G73" s="15" t="s">
        <v>57</v>
      </c>
      <c r="H73" s="3"/>
      <c r="I73" s="655">
        <v>92360</v>
      </c>
      <c r="J73" s="588" t="s">
        <v>57</v>
      </c>
      <c r="K73" s="280"/>
      <c r="L73" s="280"/>
      <c r="M73" s="280"/>
      <c r="N73" s="280"/>
      <c r="O73" s="280"/>
      <c r="P73" s="281"/>
      <c r="Q73" s="281"/>
      <c r="R73" s="281"/>
      <c r="S73" s="399"/>
      <c r="T73" s="399"/>
      <c r="U73" s="399"/>
      <c r="V73" s="399"/>
      <c r="W73" s="281"/>
      <c r="X73" s="281"/>
      <c r="Y73" s="281"/>
      <c r="Z73" s="281"/>
      <c r="AA73" s="281"/>
      <c r="AB73" s="281"/>
      <c r="AC73" s="281"/>
      <c r="AD73" s="281"/>
      <c r="AE73" s="281"/>
      <c r="AF73" s="281"/>
      <c r="AG73" s="281"/>
      <c r="AH73" s="281"/>
      <c r="AI73" s="281"/>
      <c r="AJ73" s="281"/>
      <c r="AK73" s="281"/>
      <c r="AL73" s="281"/>
      <c r="AM73" s="281"/>
      <c r="AN73" s="281"/>
      <c r="AO73" s="281"/>
    </row>
    <row r="74" s="117" customFormat="1" ht="27.75" customHeight="1">
      <c r="A74" s="82"/>
      <c r="B74" s="704"/>
      <c r="C74" s="26"/>
      <c r="D74" s="20" t="s">
        <v>19</v>
      </c>
      <c r="E74" s="15" t="s">
        <v>17</v>
      </c>
      <c r="F74" s="15">
        <f t="shared" si="161"/>
        <v>133800</v>
      </c>
      <c r="G74" s="15" t="s">
        <v>57</v>
      </c>
      <c r="H74" s="3"/>
      <c r="I74" s="655">
        <v>93960</v>
      </c>
      <c r="J74" s="588" t="s">
        <v>57</v>
      </c>
      <c r="K74" s="280"/>
      <c r="L74" s="280"/>
      <c r="M74" s="280"/>
      <c r="N74" s="280"/>
      <c r="O74" s="280"/>
      <c r="P74" s="281"/>
      <c r="Q74" s="281"/>
      <c r="R74" s="281"/>
      <c r="S74" s="399"/>
      <c r="T74" s="399"/>
      <c r="U74" s="399"/>
      <c r="V74" s="399"/>
      <c r="W74" s="281"/>
      <c r="X74" s="281"/>
      <c r="Y74" s="281"/>
      <c r="Z74" s="281"/>
      <c r="AA74" s="281"/>
      <c r="AB74" s="281"/>
      <c r="AC74" s="281"/>
      <c r="AD74" s="281"/>
      <c r="AE74" s="281"/>
      <c r="AF74" s="281"/>
      <c r="AG74" s="281"/>
      <c r="AH74" s="281"/>
      <c r="AI74" s="281"/>
      <c r="AJ74" s="281"/>
      <c r="AK74" s="281"/>
      <c r="AL74" s="281"/>
      <c r="AM74" s="281"/>
      <c r="AN74" s="281"/>
      <c r="AO74" s="281"/>
    </row>
    <row r="75" s="117" customFormat="1" ht="27.75" customHeight="1">
      <c r="A75" s="83"/>
      <c r="B75" s="710"/>
      <c r="C75" s="27"/>
      <c r="D75" s="27"/>
      <c r="E75" s="124" t="s">
        <v>18</v>
      </c>
      <c r="F75" s="15">
        <f t="shared" si="161"/>
        <v>153900</v>
      </c>
      <c r="G75" s="20" t="s">
        <v>57</v>
      </c>
      <c r="H75" s="3"/>
      <c r="I75" s="803">
        <v>108010</v>
      </c>
      <c r="J75" s="588" t="s">
        <v>57</v>
      </c>
      <c r="K75" s="280"/>
      <c r="L75" s="280"/>
      <c r="M75" s="280"/>
      <c r="N75" s="280"/>
      <c r="O75" s="280"/>
      <c r="P75" s="281"/>
      <c r="Q75" s="281"/>
      <c r="R75" s="281"/>
      <c r="S75" s="399"/>
      <c r="T75" s="399"/>
      <c r="U75" s="399"/>
      <c r="V75" s="399"/>
      <c r="W75" s="281"/>
      <c r="X75" s="281"/>
      <c r="Y75" s="281"/>
      <c r="Z75" s="281"/>
      <c r="AA75" s="281"/>
      <c r="AB75" s="281"/>
      <c r="AC75" s="281"/>
      <c r="AD75" s="281"/>
      <c r="AE75" s="281"/>
      <c r="AF75" s="281"/>
      <c r="AG75" s="281"/>
      <c r="AH75" s="281"/>
      <c r="AI75" s="281"/>
      <c r="AJ75" s="281"/>
      <c r="AK75" s="281"/>
      <c r="AL75" s="281"/>
      <c r="AM75" s="281"/>
      <c r="AN75" s="281"/>
      <c r="AO75" s="281"/>
    </row>
    <row r="76" s="117" customFormat="1" ht="27.75" customHeight="1">
      <c r="A76" s="130" t="s">
        <v>74</v>
      </c>
      <c r="B76" s="78"/>
      <c r="C76" s="78"/>
      <c r="D76" s="78"/>
      <c r="E76" s="78"/>
      <c r="F76" s="78"/>
      <c r="G76" s="128"/>
      <c r="H76" s="3"/>
      <c r="I76" s="3"/>
      <c r="J76" s="3"/>
      <c r="K76" s="280"/>
      <c r="L76" s="280"/>
      <c r="M76" s="280"/>
      <c r="N76" s="280"/>
      <c r="O76" s="280"/>
      <c r="P76" s="281"/>
      <c r="Q76" s="281"/>
      <c r="R76" s="281"/>
      <c r="S76" s="399"/>
      <c r="T76" s="399"/>
      <c r="U76" s="399"/>
      <c r="V76" s="399"/>
      <c r="W76" s="281"/>
      <c r="X76" s="281"/>
      <c r="Y76" s="281"/>
      <c r="Z76" s="281"/>
      <c r="AA76" s="281"/>
      <c r="AB76" s="281"/>
      <c r="AC76" s="281"/>
      <c r="AD76" s="281"/>
      <c r="AE76" s="281"/>
      <c r="AF76" s="281"/>
      <c r="AG76" s="281"/>
      <c r="AH76" s="281"/>
      <c r="AI76" s="281"/>
      <c r="AJ76" s="281"/>
      <c r="AK76" s="281"/>
      <c r="AL76" s="281"/>
      <c r="AM76" s="281"/>
      <c r="AN76" s="281"/>
      <c r="AO76" s="281"/>
    </row>
    <row r="77" s="117" customFormat="1" ht="27.75" customHeight="1">
      <c r="A77" s="81" t="s">
        <v>839</v>
      </c>
      <c r="B77" s="702" t="s">
        <v>840</v>
      </c>
      <c r="C77" s="20" t="s">
        <v>15</v>
      </c>
      <c r="D77" s="20" t="s">
        <v>16</v>
      </c>
      <c r="E77" s="15" t="s">
        <v>17</v>
      </c>
      <c r="F77" s="15">
        <f t="shared" si="161"/>
        <v>111600</v>
      </c>
      <c r="G77" s="15">
        <f t="shared" ref="G77:G80" si="162">ROUND((J77-J77*23%)+(J77-J77*23%)*85%,-2)</f>
        <v>121500</v>
      </c>
      <c r="H77" s="3"/>
      <c r="I77" s="655">
        <v>78310</v>
      </c>
      <c r="J77" s="655">
        <v>85310</v>
      </c>
      <c r="K77" s="280"/>
      <c r="L77" s="280"/>
      <c r="M77" s="280"/>
      <c r="N77" s="280"/>
      <c r="O77" s="280"/>
      <c r="P77" s="281"/>
      <c r="Q77" s="281"/>
      <c r="R77" s="281"/>
      <c r="S77" s="399"/>
      <c r="T77" s="399"/>
      <c r="U77" s="399"/>
      <c r="V77" s="399"/>
      <c r="W77" s="281"/>
      <c r="X77" s="281"/>
      <c r="Y77" s="281"/>
      <c r="Z77" s="281"/>
      <c r="AA77" s="281"/>
      <c r="AB77" s="281"/>
      <c r="AC77" s="281"/>
      <c r="AD77" s="281"/>
      <c r="AE77" s="281"/>
      <c r="AF77" s="281"/>
      <c r="AG77" s="281"/>
      <c r="AH77" s="281"/>
      <c r="AI77" s="281"/>
      <c r="AJ77" s="281"/>
      <c r="AK77" s="281"/>
      <c r="AL77" s="281"/>
      <c r="AM77" s="281"/>
      <c r="AN77" s="281"/>
      <c r="AO77" s="281"/>
    </row>
    <row r="78" s="117" customFormat="1" ht="27.75" customHeight="1">
      <c r="A78" s="82"/>
      <c r="B78" s="704"/>
      <c r="C78" s="26"/>
      <c r="D78" s="27"/>
      <c r="E78" s="28" t="s">
        <v>18</v>
      </c>
      <c r="F78" s="15">
        <f t="shared" si="161"/>
        <v>131600</v>
      </c>
      <c r="G78" s="15">
        <f t="shared" si="162"/>
        <v>141500</v>
      </c>
      <c r="H78" s="3"/>
      <c r="I78" s="655">
        <v>92360</v>
      </c>
      <c r="J78" s="655">
        <v>99360</v>
      </c>
      <c r="K78" s="280"/>
      <c r="L78" s="280"/>
      <c r="M78" s="280"/>
      <c r="N78" s="280"/>
      <c r="O78" s="280"/>
      <c r="P78" s="281"/>
      <c r="Q78" s="281"/>
      <c r="R78" s="281"/>
      <c r="S78" s="399"/>
      <c r="T78" s="399"/>
      <c r="U78" s="399"/>
      <c r="V78" s="399"/>
      <c r="W78" s="281"/>
      <c r="X78" s="281"/>
      <c r="Y78" s="281"/>
      <c r="Z78" s="281"/>
      <c r="AA78" s="281"/>
      <c r="AB78" s="281"/>
      <c r="AC78" s="281"/>
      <c r="AD78" s="281"/>
      <c r="AE78" s="281"/>
      <c r="AF78" s="281"/>
      <c r="AG78" s="281"/>
      <c r="AH78" s="281"/>
      <c r="AI78" s="281"/>
      <c r="AJ78" s="281"/>
      <c r="AK78" s="281"/>
      <c r="AL78" s="281"/>
      <c r="AM78" s="281"/>
      <c r="AN78" s="281"/>
      <c r="AO78" s="281"/>
    </row>
    <row r="79" s="117" customFormat="1" ht="27.75" customHeight="1">
      <c r="A79" s="82"/>
      <c r="B79" s="704"/>
      <c r="C79" s="26"/>
      <c r="D79" s="20" t="s">
        <v>19</v>
      </c>
      <c r="E79" s="15" t="s">
        <v>17</v>
      </c>
      <c r="F79" s="15">
        <f t="shared" si="161"/>
        <v>133800</v>
      </c>
      <c r="G79" s="15">
        <f t="shared" si="162"/>
        <v>145800</v>
      </c>
      <c r="H79" s="3"/>
      <c r="I79" s="655">
        <v>93960</v>
      </c>
      <c r="J79" s="655">
        <v>102360</v>
      </c>
      <c r="K79" s="280"/>
      <c r="L79" s="280"/>
      <c r="M79" s="280"/>
      <c r="N79" s="280"/>
      <c r="O79" s="280"/>
      <c r="P79" s="281"/>
      <c r="Q79" s="281"/>
      <c r="R79" s="281"/>
      <c r="S79" s="399"/>
      <c r="T79" s="399"/>
      <c r="U79" s="399"/>
      <c r="V79" s="399"/>
      <c r="W79" s="281"/>
      <c r="X79" s="281"/>
      <c r="Y79" s="281"/>
      <c r="Z79" s="281"/>
      <c r="AA79" s="281"/>
      <c r="AB79" s="281"/>
      <c r="AC79" s="281"/>
      <c r="AD79" s="281"/>
      <c r="AE79" s="281"/>
      <c r="AF79" s="281"/>
      <c r="AG79" s="281"/>
      <c r="AH79" s="281"/>
      <c r="AI79" s="281"/>
      <c r="AJ79" s="281"/>
      <c r="AK79" s="281"/>
      <c r="AL79" s="281"/>
      <c r="AM79" s="281"/>
      <c r="AN79" s="281"/>
      <c r="AO79" s="281"/>
    </row>
    <row r="80" s="117" customFormat="1" ht="27.75" customHeight="1">
      <c r="A80" s="83"/>
      <c r="B80" s="710"/>
      <c r="C80" s="27"/>
      <c r="D80" s="27"/>
      <c r="E80" s="124" t="s">
        <v>18</v>
      </c>
      <c r="F80" s="15">
        <f t="shared" si="161"/>
        <v>153900</v>
      </c>
      <c r="G80" s="15">
        <f t="shared" si="162"/>
        <v>165800</v>
      </c>
      <c r="H80" s="3"/>
      <c r="I80" s="803">
        <v>108010</v>
      </c>
      <c r="J80" s="803">
        <v>116410</v>
      </c>
      <c r="K80" s="280"/>
      <c r="L80" s="280"/>
      <c r="M80" s="280"/>
      <c r="N80" s="280"/>
      <c r="O80" s="280"/>
      <c r="P80" s="281"/>
      <c r="Q80" s="281"/>
      <c r="R80" s="281"/>
      <c r="S80" s="399"/>
      <c r="T80" s="399"/>
      <c r="U80" s="399"/>
      <c r="V80" s="399"/>
      <c r="W80" s="281"/>
      <c r="X80" s="281"/>
      <c r="Y80" s="281"/>
      <c r="Z80" s="281"/>
      <c r="AA80" s="281"/>
      <c r="AB80" s="281"/>
      <c r="AC80" s="281"/>
      <c r="AD80" s="281"/>
      <c r="AE80" s="281"/>
      <c r="AF80" s="281"/>
      <c r="AG80" s="281"/>
      <c r="AH80" s="281"/>
      <c r="AI80" s="281"/>
      <c r="AJ80" s="281"/>
      <c r="AK80" s="281"/>
      <c r="AL80" s="281"/>
      <c r="AM80" s="281"/>
      <c r="AN80" s="281"/>
      <c r="AO80" s="281"/>
    </row>
    <row r="81" s="117" customFormat="1">
      <c r="A81" s="130" t="s">
        <v>74</v>
      </c>
      <c r="B81" s="78"/>
      <c r="C81" s="78"/>
      <c r="D81" s="78"/>
      <c r="E81" s="78"/>
      <c r="F81" s="78"/>
      <c r="G81" s="128"/>
      <c r="H81" s="3"/>
      <c r="I81" s="3"/>
      <c r="J81" s="3"/>
      <c r="K81" s="280"/>
      <c r="L81" s="280"/>
      <c r="M81" s="280"/>
      <c r="N81" s="280"/>
      <c r="O81" s="280"/>
      <c r="P81" s="281"/>
      <c r="Q81" s="281"/>
      <c r="R81" s="281"/>
      <c r="S81" s="399"/>
      <c r="T81" s="399"/>
      <c r="U81" s="399"/>
      <c r="V81" s="399"/>
      <c r="W81" s="281"/>
      <c r="X81" s="281"/>
      <c r="Y81" s="281"/>
      <c r="Z81" s="281"/>
      <c r="AA81" s="281"/>
      <c r="AB81" s="281"/>
      <c r="AC81" s="281"/>
      <c r="AD81" s="281"/>
      <c r="AE81" s="281"/>
      <c r="AF81" s="281"/>
      <c r="AG81" s="281"/>
      <c r="AH81" s="281"/>
      <c r="AI81" s="281"/>
      <c r="AJ81" s="281"/>
      <c r="AK81" s="281"/>
      <c r="AL81" s="281"/>
      <c r="AM81" s="281"/>
      <c r="AN81" s="281"/>
      <c r="AO81" s="281"/>
    </row>
    <row r="82" s="117" customFormat="1">
      <c r="A82" s="31" t="s">
        <v>81</v>
      </c>
      <c r="B82" s="131"/>
      <c r="C82" s="131"/>
      <c r="D82" s="131"/>
      <c r="E82" s="131"/>
      <c r="F82" s="131"/>
      <c r="G82" s="132"/>
      <c r="H82" s="3"/>
      <c r="I82" s="3"/>
      <c r="J82" s="3"/>
      <c r="K82" s="280"/>
      <c r="L82" s="280"/>
      <c r="M82" s="280"/>
      <c r="N82" s="280"/>
      <c r="O82" s="280"/>
      <c r="P82" s="281"/>
      <c r="Q82" s="281"/>
      <c r="R82" s="281"/>
      <c r="S82" s="399"/>
      <c r="T82" s="399"/>
      <c r="U82" s="399"/>
      <c r="V82" s="399"/>
      <c r="W82" s="281"/>
      <c r="X82" s="281"/>
      <c r="Y82" s="281"/>
      <c r="Z82" s="281"/>
      <c r="AA82" s="281"/>
      <c r="AB82" s="281"/>
      <c r="AC82" s="281"/>
      <c r="AD82" s="281"/>
      <c r="AE82" s="281"/>
      <c r="AF82" s="281"/>
      <c r="AG82" s="281"/>
      <c r="AH82" s="281"/>
      <c r="AI82" s="281"/>
      <c r="AJ82" s="281"/>
      <c r="AK82" s="281"/>
      <c r="AL82" s="281"/>
      <c r="AM82" s="281"/>
      <c r="AN82" s="281"/>
      <c r="AO82" s="281"/>
    </row>
    <row r="83" s="117" customFormat="1" ht="27.75" customHeight="1">
      <c r="A83" s="797" t="s">
        <v>841</v>
      </c>
      <c r="B83" s="746" t="s">
        <v>23</v>
      </c>
      <c r="C83" s="746" t="s">
        <v>15</v>
      </c>
      <c r="D83" s="746" t="s">
        <v>16</v>
      </c>
      <c r="E83" s="746" t="s">
        <v>17</v>
      </c>
      <c r="F83" s="746">
        <f t="shared" ref="F83:F93" si="163">ROUND((H83-H83*23%)+(H83-H83*23%)*85%,-2)</f>
        <v>138100</v>
      </c>
      <c r="G83" s="746">
        <f t="shared" ref="G83:G86" si="164">ROUND((I83-I83*23%)+(I83-I83*23%)*85%,-2)</f>
        <v>141900</v>
      </c>
      <c r="H83" s="655">
        <v>96950</v>
      </c>
      <c r="I83" s="655">
        <v>99580</v>
      </c>
      <c r="J83" s="280"/>
      <c r="K83" s="280"/>
      <c r="L83" s="280"/>
      <c r="M83" s="280"/>
      <c r="N83" s="280"/>
      <c r="O83" s="280"/>
      <c r="P83" s="281"/>
      <c r="Q83" s="281"/>
      <c r="R83" s="281"/>
      <c r="S83" s="399"/>
      <c r="T83" s="399"/>
      <c r="U83" s="399"/>
      <c r="V83" s="399"/>
      <c r="W83" s="281"/>
      <c r="X83" s="281"/>
      <c r="Y83" s="281"/>
      <c r="Z83" s="281"/>
      <c r="AA83" s="281"/>
      <c r="AB83" s="281"/>
      <c r="AC83" s="281"/>
      <c r="AD83" s="281"/>
      <c r="AE83" s="281"/>
      <c r="AF83" s="281"/>
      <c r="AG83" s="281"/>
      <c r="AH83" s="281"/>
      <c r="AI83" s="281"/>
      <c r="AJ83" s="281"/>
      <c r="AK83" s="281"/>
      <c r="AL83" s="281"/>
      <c r="AM83" s="281"/>
      <c r="AN83" s="281"/>
      <c r="AO83" s="281"/>
    </row>
    <row r="84" s="117" customFormat="1" ht="27.75" customHeight="1">
      <c r="A84" s="797"/>
      <c r="B84" s="746"/>
      <c r="C84" s="746"/>
      <c r="D84" s="746"/>
      <c r="E84" s="754" t="s">
        <v>18</v>
      </c>
      <c r="F84" s="746">
        <f t="shared" si="163"/>
        <v>159500</v>
      </c>
      <c r="G84" s="746">
        <f t="shared" si="164"/>
        <v>166600</v>
      </c>
      <c r="H84" s="655">
        <v>111950</v>
      </c>
      <c r="I84" s="655">
        <v>116955</v>
      </c>
      <c r="J84" s="280"/>
      <c r="K84" s="280"/>
      <c r="L84" s="280"/>
      <c r="M84" s="280"/>
      <c r="N84" s="280"/>
      <c r="O84" s="280"/>
      <c r="P84" s="281"/>
      <c r="Q84" s="281"/>
      <c r="R84" s="281"/>
      <c r="S84" s="399"/>
      <c r="T84" s="399"/>
      <c r="U84" s="399"/>
      <c r="V84" s="399"/>
      <c r="W84" s="281"/>
      <c r="X84" s="281"/>
      <c r="Y84" s="281"/>
      <c r="Z84" s="281"/>
      <c r="AA84" s="281"/>
      <c r="AB84" s="281"/>
      <c r="AC84" s="281"/>
      <c r="AD84" s="281"/>
      <c r="AE84" s="281"/>
      <c r="AF84" s="281"/>
      <c r="AG84" s="281"/>
      <c r="AH84" s="281"/>
      <c r="AI84" s="281"/>
      <c r="AJ84" s="281"/>
      <c r="AK84" s="281"/>
      <c r="AL84" s="281"/>
      <c r="AM84" s="281"/>
      <c r="AN84" s="281"/>
      <c r="AO84" s="281"/>
    </row>
    <row r="85" s="117" customFormat="1" ht="27.75" customHeight="1">
      <c r="A85" s="797"/>
      <c r="B85" s="746"/>
      <c r="C85" s="746"/>
      <c r="D85" s="746" t="s">
        <v>19</v>
      </c>
      <c r="E85" s="746" t="s">
        <v>17</v>
      </c>
      <c r="F85" s="746">
        <f t="shared" si="163"/>
        <v>165700</v>
      </c>
      <c r="G85" s="746">
        <f t="shared" si="164"/>
        <v>170200</v>
      </c>
      <c r="H85" s="655">
        <v>116340</v>
      </c>
      <c r="I85" s="655">
        <v>119490</v>
      </c>
      <c r="J85" s="280"/>
      <c r="K85" s="280"/>
      <c r="L85" s="280"/>
      <c r="M85" s="280"/>
      <c r="N85" s="280"/>
      <c r="O85" s="280"/>
      <c r="P85" s="281"/>
      <c r="Q85" s="281"/>
      <c r="R85" s="281"/>
      <c r="S85" s="399"/>
      <c r="T85" s="399"/>
      <c r="U85" s="399"/>
      <c r="V85" s="399"/>
      <c r="W85" s="281"/>
      <c r="X85" s="281"/>
      <c r="Y85" s="281"/>
      <c r="Z85" s="281"/>
      <c r="AA85" s="281"/>
      <c r="AB85" s="281"/>
      <c r="AC85" s="281"/>
      <c r="AD85" s="281"/>
      <c r="AE85" s="281"/>
      <c r="AF85" s="281"/>
      <c r="AG85" s="281"/>
      <c r="AH85" s="281"/>
      <c r="AI85" s="281"/>
      <c r="AJ85" s="281"/>
      <c r="AK85" s="281"/>
      <c r="AL85" s="281"/>
      <c r="AM85" s="281"/>
      <c r="AN85" s="281"/>
      <c r="AO85" s="281"/>
    </row>
    <row r="86" s="117" customFormat="1" ht="27.75" customHeight="1">
      <c r="A86" s="797"/>
      <c r="B86" s="746"/>
      <c r="C86" s="746"/>
      <c r="D86" s="746"/>
      <c r="E86" s="754" t="s">
        <v>18</v>
      </c>
      <c r="F86" s="746">
        <f t="shared" si="163"/>
        <v>187100</v>
      </c>
      <c r="G86" s="746">
        <f t="shared" si="164"/>
        <v>195000</v>
      </c>
      <c r="H86" s="655">
        <v>131340</v>
      </c>
      <c r="I86" s="655">
        <v>136865</v>
      </c>
      <c r="J86" s="280"/>
      <c r="K86" s="280"/>
      <c r="L86" s="280"/>
      <c r="M86" s="280"/>
      <c r="N86" s="280"/>
      <c r="O86" s="280"/>
      <c r="P86" s="281"/>
      <c r="Q86" s="281"/>
      <c r="R86" s="281"/>
      <c r="S86" s="399"/>
      <c r="T86" s="399"/>
      <c r="U86" s="399"/>
      <c r="V86" s="399"/>
      <c r="W86" s="281"/>
      <c r="X86" s="281"/>
      <c r="Y86" s="281"/>
      <c r="Z86" s="281"/>
      <c r="AA86" s="281"/>
      <c r="AB86" s="281"/>
      <c r="AC86" s="281"/>
      <c r="AD86" s="281"/>
      <c r="AE86" s="281"/>
      <c r="AF86" s="281"/>
      <c r="AG86" s="281"/>
      <c r="AH86" s="281"/>
      <c r="AI86" s="281"/>
      <c r="AJ86" s="281"/>
      <c r="AK86" s="281"/>
      <c r="AL86" s="281"/>
      <c r="AM86" s="281"/>
      <c r="AN86" s="281"/>
      <c r="AO86" s="281"/>
    </row>
    <row r="87" s="117" customFormat="1" ht="15" customHeight="1">
      <c r="A87" s="804" t="s">
        <v>74</v>
      </c>
      <c r="B87" s="801"/>
      <c r="C87" s="801"/>
      <c r="D87" s="801"/>
      <c r="E87" s="801"/>
      <c r="F87" s="801"/>
      <c r="G87" s="805"/>
      <c r="H87" s="280"/>
      <c r="I87" s="280"/>
      <c r="J87" s="280"/>
      <c r="K87" s="280"/>
      <c r="L87" s="280"/>
      <c r="M87" s="280"/>
      <c r="N87" s="280"/>
      <c r="O87" s="280"/>
      <c r="P87" s="281"/>
      <c r="Q87" s="281"/>
      <c r="R87" s="281"/>
      <c r="S87" s="399"/>
      <c r="T87" s="399"/>
      <c r="U87" s="399"/>
      <c r="V87" s="399"/>
      <c r="W87" s="281"/>
      <c r="X87" s="281"/>
      <c r="Y87" s="281"/>
      <c r="Z87" s="281"/>
      <c r="AA87" s="281"/>
      <c r="AB87" s="281"/>
      <c r="AC87" s="281"/>
      <c r="AD87" s="281"/>
      <c r="AE87" s="281"/>
      <c r="AF87" s="281"/>
      <c r="AG87" s="281"/>
      <c r="AH87" s="281"/>
      <c r="AI87" s="281"/>
      <c r="AJ87" s="281"/>
      <c r="AK87" s="281"/>
      <c r="AL87" s="281"/>
      <c r="AM87" s="281"/>
      <c r="AN87" s="281"/>
      <c r="AO87" s="281"/>
    </row>
    <row r="88" s="117" customFormat="1" ht="30" customHeight="1">
      <c r="A88" s="747" t="s">
        <v>842</v>
      </c>
      <c r="B88" s="746" t="s">
        <v>30</v>
      </c>
      <c r="C88" s="746" t="s">
        <v>15</v>
      </c>
      <c r="D88" s="749" t="s">
        <v>16</v>
      </c>
      <c r="E88" s="746" t="s">
        <v>17</v>
      </c>
      <c r="F88" s="746">
        <f t="shared" si="163"/>
        <v>77900</v>
      </c>
      <c r="G88" s="764" t="s">
        <v>57</v>
      </c>
      <c r="H88" s="806">
        <v>54660</v>
      </c>
      <c r="I88" s="16" t="s">
        <v>57</v>
      </c>
      <c r="J88" s="280"/>
      <c r="K88" s="280"/>
      <c r="L88" s="280"/>
      <c r="M88" s="280"/>
      <c r="N88" s="280"/>
      <c r="O88" s="280"/>
      <c r="P88" s="281"/>
      <c r="Q88" s="281"/>
      <c r="R88" s="281"/>
      <c r="S88" s="399"/>
      <c r="T88" s="399"/>
      <c r="U88" s="399"/>
      <c r="V88" s="399"/>
      <c r="W88" s="281"/>
      <c r="X88" s="281"/>
      <c r="Y88" s="281"/>
      <c r="Z88" s="281"/>
      <c r="AA88" s="281"/>
      <c r="AB88" s="281"/>
      <c r="AC88" s="281"/>
      <c r="AD88" s="281"/>
      <c r="AE88" s="281"/>
      <c r="AF88" s="281"/>
      <c r="AG88" s="281"/>
      <c r="AH88" s="281"/>
      <c r="AI88" s="281"/>
      <c r="AJ88" s="281"/>
      <c r="AK88" s="281"/>
      <c r="AL88" s="281"/>
      <c r="AM88" s="281"/>
      <c r="AN88" s="281"/>
      <c r="AO88" s="281"/>
    </row>
    <row r="89" s="117" customFormat="1" ht="28.5">
      <c r="A89" s="747"/>
      <c r="B89" s="746"/>
      <c r="C89" s="746"/>
      <c r="D89" s="745"/>
      <c r="E89" s="754" t="s">
        <v>18</v>
      </c>
      <c r="F89" s="746">
        <f t="shared" si="163"/>
        <v>97900</v>
      </c>
      <c r="G89" s="764" t="s">
        <v>57</v>
      </c>
      <c r="H89" s="806">
        <v>68710</v>
      </c>
      <c r="I89" s="16" t="s">
        <v>57</v>
      </c>
      <c r="J89" s="280"/>
      <c r="K89" s="280"/>
      <c r="L89" s="280"/>
      <c r="M89" s="280"/>
      <c r="N89" s="280"/>
      <c r="O89" s="280"/>
      <c r="P89" s="281"/>
      <c r="Q89" s="281"/>
      <c r="R89" s="281"/>
      <c r="S89" s="399"/>
      <c r="T89" s="399"/>
      <c r="U89" s="399"/>
      <c r="V89" s="399"/>
      <c r="W89" s="281"/>
      <c r="X89" s="281"/>
      <c r="Y89" s="281"/>
      <c r="Z89" s="281"/>
      <c r="AA89" s="281"/>
      <c r="AB89" s="281"/>
      <c r="AC89" s="281"/>
      <c r="AD89" s="281"/>
      <c r="AE89" s="281"/>
      <c r="AF89" s="281"/>
      <c r="AG89" s="281"/>
      <c r="AH89" s="281"/>
      <c r="AI89" s="281"/>
      <c r="AJ89" s="281"/>
      <c r="AK89" s="281"/>
      <c r="AL89" s="281"/>
      <c r="AM89" s="281"/>
      <c r="AN89" s="281"/>
      <c r="AO89" s="281"/>
    </row>
    <row r="90" s="117" customFormat="1" ht="29.25" customHeight="1">
      <c r="A90" s="747"/>
      <c r="B90" s="746"/>
      <c r="C90" s="746"/>
      <c r="D90" s="749" t="s">
        <v>19</v>
      </c>
      <c r="E90" s="746" t="s">
        <v>17</v>
      </c>
      <c r="F90" s="746">
        <f t="shared" si="163"/>
        <v>93400</v>
      </c>
      <c r="G90" s="764" t="s">
        <v>57</v>
      </c>
      <c r="H90" s="806">
        <v>65590</v>
      </c>
      <c r="I90" s="16" t="s">
        <v>57</v>
      </c>
      <c r="J90" s="280"/>
      <c r="K90" s="280"/>
      <c r="L90" s="280"/>
      <c r="M90" s="280"/>
      <c r="N90" s="280"/>
      <c r="O90" s="280"/>
      <c r="P90" s="281"/>
      <c r="Q90" s="281"/>
      <c r="R90" s="281"/>
      <c r="S90" s="399"/>
      <c r="T90" s="399"/>
      <c r="U90" s="399"/>
      <c r="V90" s="399"/>
      <c r="W90" s="281"/>
      <c r="X90" s="281"/>
      <c r="Y90" s="281"/>
      <c r="Z90" s="281"/>
      <c r="AA90" s="281"/>
      <c r="AB90" s="281"/>
      <c r="AC90" s="281"/>
      <c r="AD90" s="281"/>
      <c r="AE90" s="281"/>
      <c r="AF90" s="281"/>
      <c r="AG90" s="281"/>
      <c r="AH90" s="281"/>
      <c r="AI90" s="281"/>
      <c r="AJ90" s="281"/>
      <c r="AK90" s="281"/>
      <c r="AL90" s="281"/>
      <c r="AM90" s="281"/>
      <c r="AN90" s="281"/>
      <c r="AO90" s="281"/>
    </row>
    <row r="91" s="117" customFormat="1" ht="28.5">
      <c r="A91" s="747"/>
      <c r="B91" s="746"/>
      <c r="C91" s="746"/>
      <c r="D91" s="745"/>
      <c r="E91" s="754" t="s">
        <v>18</v>
      </c>
      <c r="F91" s="746">
        <f t="shared" si="163"/>
        <v>113400</v>
      </c>
      <c r="G91" s="764" t="s">
        <v>57</v>
      </c>
      <c r="H91" s="806">
        <v>79640</v>
      </c>
      <c r="I91" s="16" t="s">
        <v>57</v>
      </c>
      <c r="J91" s="280"/>
      <c r="K91" s="280"/>
      <c r="L91" s="280"/>
      <c r="M91" s="280"/>
      <c r="N91" s="280"/>
      <c r="O91" s="280"/>
      <c r="P91" s="281"/>
      <c r="Q91" s="281"/>
      <c r="R91" s="281"/>
      <c r="S91" s="399"/>
      <c r="T91" s="399"/>
      <c r="U91" s="399"/>
      <c r="V91" s="399"/>
      <c r="W91" s="281"/>
      <c r="X91" s="281"/>
      <c r="Y91" s="281"/>
      <c r="Z91" s="281"/>
      <c r="AA91" s="281"/>
      <c r="AB91" s="281"/>
      <c r="AC91" s="281"/>
      <c r="AD91" s="281"/>
      <c r="AE91" s="281"/>
      <c r="AF91" s="281"/>
      <c r="AG91" s="281"/>
      <c r="AH91" s="281"/>
      <c r="AI91" s="281"/>
      <c r="AJ91" s="281"/>
      <c r="AK91" s="281"/>
      <c r="AL91" s="281"/>
      <c r="AM91" s="281"/>
      <c r="AN91" s="281"/>
      <c r="AO91" s="281"/>
    </row>
    <row r="92" s="117" customFormat="1" ht="15" customHeight="1">
      <c r="A92" s="747"/>
      <c r="B92" s="746"/>
      <c r="C92" s="746"/>
      <c r="D92" s="756" t="s">
        <v>727</v>
      </c>
      <c r="E92" s="15" t="s">
        <v>17</v>
      </c>
      <c r="F92" s="746">
        <f t="shared" si="163"/>
        <v>112100</v>
      </c>
      <c r="G92" s="69" t="s">
        <v>57</v>
      </c>
      <c r="H92" s="806">
        <v>78710</v>
      </c>
      <c r="I92" s="16" t="s">
        <v>57</v>
      </c>
      <c r="J92" s="280"/>
      <c r="K92" s="280"/>
      <c r="L92" s="280"/>
      <c r="M92" s="280"/>
      <c r="N92" s="280"/>
      <c r="O92" s="280"/>
      <c r="P92" s="281"/>
      <c r="Q92" s="281"/>
      <c r="R92" s="281"/>
      <c r="S92" s="399"/>
      <c r="T92" s="399"/>
      <c r="U92" s="399"/>
      <c r="V92" s="399"/>
      <c r="W92" s="281"/>
      <c r="X92" s="281"/>
      <c r="Y92" s="281"/>
      <c r="Z92" s="281"/>
      <c r="AA92" s="281"/>
      <c r="AB92" s="281"/>
      <c r="AC92" s="281"/>
      <c r="AD92" s="281"/>
      <c r="AE92" s="281"/>
      <c r="AF92" s="281"/>
      <c r="AG92" s="281"/>
      <c r="AH92" s="281"/>
      <c r="AI92" s="281"/>
      <c r="AJ92" s="281"/>
      <c r="AK92" s="281"/>
      <c r="AL92" s="281"/>
      <c r="AM92" s="281"/>
      <c r="AN92" s="281"/>
      <c r="AO92" s="281"/>
    </row>
    <row r="93" s="117" customFormat="1" ht="28.5">
      <c r="A93" s="747"/>
      <c r="B93" s="746"/>
      <c r="C93" s="746"/>
      <c r="D93" s="756"/>
      <c r="E93" s="28" t="s">
        <v>18</v>
      </c>
      <c r="F93" s="746">
        <f t="shared" si="163"/>
        <v>137400</v>
      </c>
      <c r="G93" s="765" t="s">
        <v>57</v>
      </c>
      <c r="H93" s="806">
        <v>96485</v>
      </c>
      <c r="I93" s="16" t="s">
        <v>57</v>
      </c>
      <c r="J93" s="280"/>
      <c r="K93" s="280"/>
      <c r="L93" s="280"/>
      <c r="M93" s="280"/>
      <c r="N93" s="280"/>
      <c r="O93" s="280"/>
      <c r="P93" s="281"/>
      <c r="Q93" s="281"/>
      <c r="R93" s="281"/>
      <c r="S93" s="399"/>
      <c r="T93" s="399"/>
      <c r="U93" s="399"/>
      <c r="V93" s="399"/>
      <c r="W93" s="281"/>
      <c r="X93" s="281"/>
      <c r="Y93" s="281"/>
      <c r="Z93" s="281"/>
      <c r="AA93" s="281"/>
      <c r="AB93" s="281"/>
      <c r="AC93" s="281"/>
      <c r="AD93" s="281"/>
      <c r="AE93" s="281"/>
      <c r="AF93" s="281"/>
      <c r="AG93" s="281"/>
      <c r="AH93" s="281"/>
      <c r="AI93" s="281"/>
      <c r="AJ93" s="281"/>
      <c r="AK93" s="281"/>
      <c r="AL93" s="281"/>
      <c r="AM93" s="281"/>
      <c r="AN93" s="281"/>
      <c r="AO93" s="281"/>
    </row>
    <row r="94" s="117" customFormat="1" ht="15" customHeight="1">
      <c r="A94" s="807" t="s">
        <v>843</v>
      </c>
      <c r="B94" s="808"/>
      <c r="C94" s="808"/>
      <c r="D94" s="808"/>
      <c r="E94" s="808"/>
      <c r="F94" s="808"/>
      <c r="G94" s="809"/>
      <c r="H94" s="280"/>
      <c r="I94" s="280"/>
      <c r="J94" s="280"/>
      <c r="K94" s="280"/>
      <c r="L94" s="280"/>
      <c r="M94" s="280"/>
      <c r="N94" s="280"/>
      <c r="O94" s="280"/>
      <c r="P94" s="281"/>
      <c r="Q94" s="281"/>
      <c r="R94" s="281"/>
      <c r="S94" s="399"/>
      <c r="T94" s="399"/>
      <c r="U94" s="399"/>
      <c r="V94" s="399"/>
      <c r="W94" s="281"/>
      <c r="X94" s="281"/>
      <c r="Y94" s="281"/>
      <c r="Z94" s="281"/>
      <c r="AA94" s="281"/>
      <c r="AB94" s="281"/>
      <c r="AC94" s="281"/>
      <c r="AD94" s="281"/>
      <c r="AE94" s="281"/>
      <c r="AF94" s="281"/>
      <c r="AG94" s="281"/>
      <c r="AH94" s="281"/>
      <c r="AI94" s="281"/>
      <c r="AJ94" s="281"/>
      <c r="AK94" s="281"/>
      <c r="AL94" s="281"/>
      <c r="AM94" s="281"/>
      <c r="AN94" s="281"/>
      <c r="AO94" s="281"/>
    </row>
    <row r="96" ht="21">
      <c r="A96" s="810" t="s">
        <v>63</v>
      </c>
    </row>
    <row r="97" ht="21">
      <c r="A97" s="810"/>
    </row>
    <row r="98" ht="21">
      <c r="A98" s="399"/>
      <c r="B98" s="399"/>
      <c r="C98" s="399"/>
      <c r="D98" s="771" t="s">
        <v>844</v>
      </c>
      <c r="E98" s="399"/>
      <c r="F98" s="399"/>
      <c r="G98" s="399"/>
    </row>
    <row r="99" s="1" customFormat="1" ht="9" customHeight="1">
      <c r="A99" s="399"/>
      <c r="B99" s="399"/>
      <c r="C99" s="399"/>
      <c r="D99" s="399"/>
      <c r="E99" s="399"/>
      <c r="F99" s="399"/>
      <c r="G99" s="399"/>
      <c r="H99" s="280"/>
      <c r="I99" s="280"/>
      <c r="J99" s="280"/>
      <c r="K99" s="280"/>
      <c r="L99" s="280"/>
      <c r="M99" s="280"/>
      <c r="N99" s="280"/>
      <c r="O99" s="280"/>
      <c r="P99" s="399"/>
      <c r="Q99" s="399"/>
      <c r="R99" s="399"/>
      <c r="S99" s="399"/>
      <c r="T99" s="399"/>
      <c r="U99" s="399"/>
      <c r="V99" s="399"/>
      <c r="W99" s="399"/>
      <c r="X99" s="399"/>
    </row>
    <row r="100" s="1" customFormat="1" ht="15" customHeight="1">
      <c r="A100" s="811" t="s">
        <v>845</v>
      </c>
      <c r="B100" s="760"/>
      <c r="C100" s="760"/>
      <c r="D100" s="760"/>
      <c r="E100" s="760"/>
      <c r="F100" s="760"/>
      <c r="G100" s="812"/>
      <c r="H100" s="280"/>
      <c r="I100" s="280"/>
      <c r="J100" s="280"/>
      <c r="K100" s="280"/>
      <c r="L100" s="280"/>
      <c r="M100" s="280"/>
      <c r="N100" s="280"/>
      <c r="O100" s="280"/>
      <c r="P100" s="399"/>
      <c r="Q100" s="399"/>
      <c r="R100" s="399"/>
      <c r="S100" s="399"/>
      <c r="T100" s="399"/>
      <c r="U100" s="399"/>
      <c r="V100" s="399"/>
      <c r="W100" s="399"/>
      <c r="X100" s="399"/>
    </row>
    <row r="101" ht="15" customHeight="1">
      <c r="A101" s="797" t="s">
        <v>846</v>
      </c>
      <c r="B101" s="746" t="s">
        <v>30</v>
      </c>
      <c r="C101" s="746" t="s">
        <v>15</v>
      </c>
      <c r="D101" s="746" t="s">
        <v>16</v>
      </c>
      <c r="E101" s="746" t="s">
        <v>17</v>
      </c>
      <c r="F101" s="746">
        <f t="shared" ref="F101:F121" si="165">ROUND((I101-I101*23%)+(I101-I101*23%)*85%,-2)</f>
        <v>111600</v>
      </c>
      <c r="G101" s="764">
        <f t="shared" ref="G101:G121" si="166">ROUND((J101-J101*23%)+(J101-J101*23%)*85%,-2)</f>
        <v>121500</v>
      </c>
      <c r="I101" s="22">
        <v>78310</v>
      </c>
      <c r="J101" s="22">
        <v>85310</v>
      </c>
    </row>
    <row r="102" ht="24.75" customHeight="1">
      <c r="A102" s="797"/>
      <c r="B102" s="746"/>
      <c r="C102" s="746"/>
      <c r="D102" s="746"/>
      <c r="E102" s="754" t="s">
        <v>18</v>
      </c>
      <c r="F102" s="746">
        <f t="shared" si="165"/>
        <v>150000</v>
      </c>
      <c r="G102" s="764">
        <f t="shared" si="166"/>
        <v>170000</v>
      </c>
      <c r="I102" s="22">
        <v>105310</v>
      </c>
      <c r="J102" s="22">
        <v>119360</v>
      </c>
    </row>
    <row r="103" ht="33" customHeight="1">
      <c r="A103" s="797"/>
      <c r="B103" s="746"/>
      <c r="C103" s="746"/>
      <c r="D103" s="746" t="s">
        <v>19</v>
      </c>
      <c r="E103" s="746" t="s">
        <v>17</v>
      </c>
      <c r="F103" s="746">
        <f t="shared" si="165"/>
        <v>133800</v>
      </c>
      <c r="G103" s="764">
        <f t="shared" si="166"/>
        <v>145800</v>
      </c>
      <c r="I103" s="22">
        <v>93960</v>
      </c>
      <c r="J103" s="22">
        <v>102360</v>
      </c>
    </row>
    <row r="104" ht="24.75" customHeight="1">
      <c r="A104" s="797"/>
      <c r="B104" s="746"/>
      <c r="C104" s="746"/>
      <c r="D104" s="746"/>
      <c r="E104" s="754" t="s">
        <v>18</v>
      </c>
      <c r="F104" s="746">
        <f t="shared" si="165"/>
        <v>172300</v>
      </c>
      <c r="G104" s="764">
        <f t="shared" si="166"/>
        <v>194300</v>
      </c>
      <c r="I104" s="22">
        <v>120960</v>
      </c>
      <c r="J104" s="22">
        <v>136410</v>
      </c>
    </row>
    <row r="105">
      <c r="A105" s="811" t="s">
        <v>847</v>
      </c>
      <c r="B105" s="760"/>
      <c r="C105" s="760"/>
      <c r="D105" s="760"/>
      <c r="E105" s="760"/>
      <c r="F105" s="760"/>
      <c r="G105" s="812"/>
    </row>
    <row r="106" s="1" customFormat="1" ht="17.25" customHeight="1">
      <c r="A106" s="399"/>
      <c r="B106" s="399"/>
      <c r="C106" s="399"/>
      <c r="D106" s="771" t="s">
        <v>844</v>
      </c>
      <c r="E106" s="399"/>
      <c r="F106" s="399"/>
      <c r="G106" s="399"/>
      <c r="H106" s="280"/>
      <c r="I106" s="280"/>
      <c r="J106" s="280"/>
      <c r="K106" s="280"/>
      <c r="L106" s="280"/>
      <c r="M106" s="280"/>
      <c r="N106" s="280"/>
      <c r="O106" s="280"/>
      <c r="P106" s="399"/>
      <c r="Q106" s="399"/>
      <c r="R106" s="399"/>
      <c r="S106" s="399"/>
      <c r="T106" s="399"/>
      <c r="U106" s="399"/>
      <c r="V106" s="399"/>
      <c r="W106" s="399"/>
      <c r="X106" s="399"/>
    </row>
    <row r="107">
      <c r="A107" s="811"/>
      <c r="B107" s="760"/>
      <c r="C107" s="760"/>
      <c r="D107" s="760"/>
      <c r="E107" s="760"/>
      <c r="F107" s="760"/>
      <c r="G107" s="760"/>
    </row>
    <row r="108" ht="14.25" customHeight="1">
      <c r="A108" s="797" t="s">
        <v>848</v>
      </c>
      <c r="B108" s="746" t="s">
        <v>30</v>
      </c>
      <c r="C108" s="746" t="s">
        <v>15</v>
      </c>
      <c r="D108" s="746" t="s">
        <v>16</v>
      </c>
      <c r="E108" s="746" t="s">
        <v>17</v>
      </c>
      <c r="F108" s="746">
        <f t="shared" si="165"/>
        <v>111600</v>
      </c>
      <c r="G108" s="746" t="s">
        <v>57</v>
      </c>
      <c r="I108" s="655">
        <v>78310</v>
      </c>
      <c r="J108" s="588" t="s">
        <v>57</v>
      </c>
    </row>
    <row r="109" ht="36.75" customHeight="1">
      <c r="A109" s="797"/>
      <c r="B109" s="746"/>
      <c r="C109" s="746"/>
      <c r="D109" s="746"/>
      <c r="E109" s="754" t="s">
        <v>18</v>
      </c>
      <c r="F109" s="746">
        <f t="shared" si="165"/>
        <v>146500</v>
      </c>
      <c r="G109" s="746" t="s">
        <v>57</v>
      </c>
      <c r="I109" s="655">
        <v>102860</v>
      </c>
      <c r="J109" s="588" t="s">
        <v>57</v>
      </c>
    </row>
    <row r="110" ht="29.25" customHeight="1">
      <c r="A110" s="797"/>
      <c r="B110" s="746"/>
      <c r="C110" s="746"/>
      <c r="D110" s="746" t="s">
        <v>19</v>
      </c>
      <c r="E110" s="746" t="s">
        <v>17</v>
      </c>
      <c r="F110" s="746">
        <f t="shared" si="165"/>
        <v>133800</v>
      </c>
      <c r="G110" s="746" t="s">
        <v>57</v>
      </c>
      <c r="I110" s="655">
        <v>93960</v>
      </c>
      <c r="J110" s="588" t="s">
        <v>57</v>
      </c>
    </row>
    <row r="111" ht="36.75" customHeight="1">
      <c r="A111" s="797"/>
      <c r="B111" s="746"/>
      <c r="C111" s="746"/>
      <c r="D111" s="746"/>
      <c r="E111" s="754" t="s">
        <v>18</v>
      </c>
      <c r="F111" s="746">
        <f t="shared" si="165"/>
        <v>168800</v>
      </c>
      <c r="G111" s="746" t="s">
        <v>57</v>
      </c>
      <c r="I111" s="803">
        <v>118510</v>
      </c>
      <c r="J111" s="588" t="s">
        <v>57</v>
      </c>
    </row>
    <row r="112">
      <c r="A112" s="811" t="s">
        <v>849</v>
      </c>
      <c r="B112" s="760"/>
      <c r="C112" s="760"/>
      <c r="D112" s="760"/>
      <c r="E112" s="760"/>
      <c r="F112" s="760"/>
      <c r="G112" s="812"/>
      <c r="H112" s="813"/>
    </row>
    <row r="113" ht="21.75" customHeight="1">
      <c r="A113" s="797" t="s">
        <v>850</v>
      </c>
      <c r="B113" s="746" t="s">
        <v>30</v>
      </c>
      <c r="C113" s="746" t="s">
        <v>15</v>
      </c>
      <c r="D113" s="746" t="s">
        <v>16</v>
      </c>
      <c r="E113" s="746" t="s">
        <v>17</v>
      </c>
      <c r="F113" s="746">
        <f t="shared" si="165"/>
        <v>111600</v>
      </c>
      <c r="G113" s="764">
        <f t="shared" si="166"/>
        <v>121500</v>
      </c>
      <c r="H113" s="813"/>
      <c r="I113" s="22">
        <v>78310</v>
      </c>
      <c r="J113" s="22">
        <v>85310</v>
      </c>
    </row>
    <row r="114" ht="39" customHeight="1">
      <c r="A114" s="797"/>
      <c r="B114" s="746"/>
      <c r="C114" s="746"/>
      <c r="D114" s="746"/>
      <c r="E114" s="754" t="s">
        <v>18</v>
      </c>
      <c r="F114" s="746">
        <f t="shared" si="165"/>
        <v>245200</v>
      </c>
      <c r="G114" s="764">
        <f t="shared" si="166"/>
        <v>264600</v>
      </c>
      <c r="H114" s="813"/>
      <c r="I114" s="22">
        <v>172160</v>
      </c>
      <c r="J114" s="22">
        <v>185760</v>
      </c>
    </row>
    <row r="115" ht="39" customHeight="1">
      <c r="A115" s="797"/>
      <c r="B115" s="746"/>
      <c r="C115" s="746"/>
      <c r="D115" s="746" t="s">
        <v>19</v>
      </c>
      <c r="E115" s="746" t="s">
        <v>17</v>
      </c>
      <c r="F115" s="746">
        <f t="shared" si="165"/>
        <v>133800</v>
      </c>
      <c r="G115" s="764">
        <f t="shared" si="166"/>
        <v>145800</v>
      </c>
      <c r="H115" s="813"/>
      <c r="I115" s="22">
        <v>93960</v>
      </c>
      <c r="J115" s="22">
        <v>102360</v>
      </c>
    </row>
    <row r="116" ht="39" customHeight="1">
      <c r="A116" s="797"/>
      <c r="B116" s="746"/>
      <c r="C116" s="746"/>
      <c r="D116" s="746"/>
      <c r="E116" s="754" t="s">
        <v>18</v>
      </c>
      <c r="F116" s="746">
        <f t="shared" si="165"/>
        <v>267500</v>
      </c>
      <c r="G116" s="764">
        <f t="shared" si="166"/>
        <v>288900</v>
      </c>
      <c r="H116" s="813"/>
      <c r="I116" s="22">
        <v>187810</v>
      </c>
      <c r="J116" s="22">
        <v>202810</v>
      </c>
    </row>
    <row r="117">
      <c r="A117" s="811" t="s">
        <v>851</v>
      </c>
      <c r="B117" s="760"/>
      <c r="C117" s="760"/>
      <c r="D117" s="760"/>
      <c r="E117" s="760"/>
      <c r="F117" s="760"/>
      <c r="G117" s="760"/>
    </row>
    <row r="118" ht="27.75" customHeight="1">
      <c r="A118" s="797" t="s">
        <v>80</v>
      </c>
      <c r="B118" s="746" t="s">
        <v>23</v>
      </c>
      <c r="C118" s="746" t="s">
        <v>15</v>
      </c>
      <c r="D118" s="746" t="s">
        <v>16</v>
      </c>
      <c r="E118" s="746" t="s">
        <v>17</v>
      </c>
      <c r="F118" s="746">
        <f t="shared" si="165"/>
        <v>138100</v>
      </c>
      <c r="G118" s="746">
        <f t="shared" si="166"/>
        <v>141900</v>
      </c>
      <c r="I118" s="22">
        <v>96950</v>
      </c>
      <c r="J118" s="22">
        <v>99580</v>
      </c>
    </row>
    <row r="119" ht="40.5" customHeight="1">
      <c r="A119" s="797"/>
      <c r="B119" s="746"/>
      <c r="C119" s="746"/>
      <c r="D119" s="746"/>
      <c r="E119" s="754" t="s">
        <v>18</v>
      </c>
      <c r="F119" s="746">
        <f t="shared" si="165"/>
        <v>198900</v>
      </c>
      <c r="G119" s="746">
        <f t="shared" si="166"/>
        <v>208100</v>
      </c>
      <c r="I119" s="22">
        <v>139650</v>
      </c>
      <c r="J119" s="22">
        <v>146105</v>
      </c>
    </row>
    <row r="120" ht="22.5" customHeight="1">
      <c r="A120" s="797"/>
      <c r="B120" s="746"/>
      <c r="C120" s="746"/>
      <c r="D120" s="746" t="s">
        <v>19</v>
      </c>
      <c r="E120" s="746" t="s">
        <v>17</v>
      </c>
      <c r="F120" s="746">
        <f t="shared" si="165"/>
        <v>165700</v>
      </c>
      <c r="G120" s="746">
        <f t="shared" si="166"/>
        <v>170200</v>
      </c>
      <c r="I120" s="22">
        <v>116340</v>
      </c>
      <c r="J120" s="22">
        <v>119490</v>
      </c>
    </row>
    <row r="121" ht="40.5" customHeight="1">
      <c r="A121" s="797"/>
      <c r="B121" s="746"/>
      <c r="C121" s="746"/>
      <c r="D121" s="746"/>
      <c r="E121" s="754" t="s">
        <v>18</v>
      </c>
      <c r="F121" s="746">
        <f t="shared" si="165"/>
        <v>226600</v>
      </c>
      <c r="G121" s="746">
        <f t="shared" si="166"/>
        <v>236500</v>
      </c>
      <c r="I121" s="22">
        <v>159040</v>
      </c>
      <c r="J121" s="22">
        <v>166015</v>
      </c>
    </row>
    <row r="122">
      <c r="A122" s="811" t="s">
        <v>852</v>
      </c>
      <c r="B122" s="760"/>
      <c r="C122" s="760"/>
      <c r="D122" s="760"/>
      <c r="E122" s="760"/>
      <c r="F122" s="760"/>
      <c r="G122" s="760"/>
    </row>
    <row r="123">
      <c r="A123" s="814"/>
      <c r="B123" s="801"/>
      <c r="C123" s="801"/>
      <c r="D123" s="801"/>
      <c r="E123" s="801"/>
      <c r="F123" s="801"/>
      <c r="G123" s="801"/>
    </row>
    <row r="124" ht="15.75">
      <c r="A124" s="815" t="s">
        <v>813</v>
      </c>
      <c r="B124" s="816"/>
      <c r="C124" s="816"/>
      <c r="D124" s="816"/>
      <c r="E124" s="816"/>
      <c r="F124" s="773"/>
      <c r="G124" s="816"/>
      <c r="H124" s="817"/>
      <c r="I124" s="817"/>
    </row>
    <row r="125" ht="15.75">
      <c r="A125" s="815" t="s">
        <v>853</v>
      </c>
      <c r="B125" s="773"/>
      <c r="C125" s="773"/>
      <c r="D125" s="773"/>
      <c r="E125" s="773"/>
      <c r="F125" s="818"/>
      <c r="G125" s="773"/>
      <c r="H125" s="817"/>
      <c r="I125" s="817"/>
    </row>
    <row r="126" ht="15.75">
      <c r="A126" s="815" t="s">
        <v>854</v>
      </c>
      <c r="B126" s="773"/>
      <c r="C126" s="773"/>
      <c r="D126" s="773"/>
      <c r="E126" s="773"/>
      <c r="F126" s="773"/>
      <c r="G126" s="773"/>
      <c r="H126" s="817"/>
      <c r="I126" s="817"/>
    </row>
    <row r="127" s="117" customFormat="1" ht="17.25" customHeight="1">
      <c r="A127" s="661" t="s">
        <v>815</v>
      </c>
      <c r="F127" s="662"/>
      <c r="H127" s="562"/>
      <c r="I127" s="562"/>
      <c r="J127" s="3"/>
      <c r="K127" s="3"/>
      <c r="L127" s="3"/>
      <c r="M127" s="3"/>
      <c r="N127" s="3"/>
      <c r="O127" s="3">
        <v>12</v>
      </c>
    </row>
  </sheetData>
  <sheetProtection autoFilter="0" deleteColumns="1" deleteRows="1" formatCells="1" formatColumns="1" formatRows="1" insertColumns="1" insertHyperlinks="1" insertRows="1" pivotTables="1" selectLockedCells="0" selectUnlockedCells="0" sheet="0" sort="0"/>
  <mergeCells count="121">
    <mergeCell ref="B4:F4"/>
    <mergeCell ref="A7:A8"/>
    <mergeCell ref="B7:B8"/>
    <mergeCell ref="C7:D7"/>
    <mergeCell ref="E7:E8"/>
    <mergeCell ref="F7:G7"/>
    <mergeCell ref="A9:A14"/>
    <mergeCell ref="B9:B14"/>
    <mergeCell ref="C9:C14"/>
    <mergeCell ref="D9:D10"/>
    <mergeCell ref="D11:D12"/>
    <mergeCell ref="D13:D14"/>
    <mergeCell ref="A15:G15"/>
    <mergeCell ref="A17:A22"/>
    <mergeCell ref="B17:B22"/>
    <mergeCell ref="C17:C22"/>
    <mergeCell ref="D17:D18"/>
    <mergeCell ref="D19:D20"/>
    <mergeCell ref="D21:D22"/>
    <mergeCell ref="A23:G23"/>
    <mergeCell ref="A25:A30"/>
    <mergeCell ref="B25:B30"/>
    <mergeCell ref="C25:C30"/>
    <mergeCell ref="D25:D26"/>
    <mergeCell ref="D27:D28"/>
    <mergeCell ref="D29:D30"/>
    <mergeCell ref="A31:G31"/>
    <mergeCell ref="P38:U38"/>
    <mergeCell ref="A40:A43"/>
    <mergeCell ref="B40:B43"/>
    <mergeCell ref="C40:C43"/>
    <mergeCell ref="D40:D41"/>
    <mergeCell ref="O40:O42"/>
    <mergeCell ref="P40:Q40"/>
    <mergeCell ref="R40:S40"/>
    <mergeCell ref="T40:U40"/>
    <mergeCell ref="P41:Q41"/>
    <mergeCell ref="R41:S41"/>
    <mergeCell ref="T41:U41"/>
    <mergeCell ref="D42:D43"/>
    <mergeCell ref="A44:G44"/>
    <mergeCell ref="P46:Q46"/>
    <mergeCell ref="R46:S46"/>
    <mergeCell ref="A47:A48"/>
    <mergeCell ref="B47:B48"/>
    <mergeCell ref="C47:D47"/>
    <mergeCell ref="E47:E48"/>
    <mergeCell ref="F47:G47"/>
    <mergeCell ref="P47:P54"/>
    <mergeCell ref="Q47:Q54"/>
    <mergeCell ref="R47:R63"/>
    <mergeCell ref="S47:S63"/>
    <mergeCell ref="T47:T54"/>
    <mergeCell ref="U47:U54"/>
    <mergeCell ref="V47:V54"/>
    <mergeCell ref="A49:A56"/>
    <mergeCell ref="B49:B52"/>
    <mergeCell ref="C49:C52"/>
    <mergeCell ref="D49:D50"/>
    <mergeCell ref="D51:D52"/>
    <mergeCell ref="B53:B56"/>
    <mergeCell ref="C53:C56"/>
    <mergeCell ref="D53:D54"/>
    <mergeCell ref="D55:D56"/>
    <mergeCell ref="A57:G57"/>
    <mergeCell ref="A58:A65"/>
    <mergeCell ref="B58:B61"/>
    <mergeCell ref="C58:C61"/>
    <mergeCell ref="D58:D59"/>
    <mergeCell ref="D60:D61"/>
    <mergeCell ref="B62:B65"/>
    <mergeCell ref="C62:C65"/>
    <mergeCell ref="D62:D63"/>
    <mergeCell ref="D64:D65"/>
    <mergeCell ref="A66:G66"/>
    <mergeCell ref="A70:A71"/>
    <mergeCell ref="B70:B71"/>
    <mergeCell ref="C70:D70"/>
    <mergeCell ref="E70:E71"/>
    <mergeCell ref="F70:G70"/>
    <mergeCell ref="A72:A75"/>
    <mergeCell ref="B72:B75"/>
    <mergeCell ref="C72:C75"/>
    <mergeCell ref="D72:D73"/>
    <mergeCell ref="D74:D75"/>
    <mergeCell ref="A77:A80"/>
    <mergeCell ref="B77:B80"/>
    <mergeCell ref="C77:C80"/>
    <mergeCell ref="D77:D78"/>
    <mergeCell ref="D79:D80"/>
    <mergeCell ref="A83:A86"/>
    <mergeCell ref="B83:B86"/>
    <mergeCell ref="C83:C86"/>
    <mergeCell ref="D83:D84"/>
    <mergeCell ref="D85:D86"/>
    <mergeCell ref="A88:A93"/>
    <mergeCell ref="B88:B93"/>
    <mergeCell ref="C88:C93"/>
    <mergeCell ref="D88:D89"/>
    <mergeCell ref="D90:D91"/>
    <mergeCell ref="D92:D93"/>
    <mergeCell ref="A101:A104"/>
    <mergeCell ref="B101:B104"/>
    <mergeCell ref="C101:C104"/>
    <mergeCell ref="D101:D102"/>
    <mergeCell ref="D103:D104"/>
    <mergeCell ref="A108:A111"/>
    <mergeCell ref="B108:B111"/>
    <mergeCell ref="C108:C111"/>
    <mergeCell ref="D108:D109"/>
    <mergeCell ref="D110:D111"/>
    <mergeCell ref="A113:A116"/>
    <mergeCell ref="B113:B116"/>
    <mergeCell ref="C113:C116"/>
    <mergeCell ref="D113:D114"/>
    <mergeCell ref="D115:D116"/>
    <mergeCell ref="A118:A121"/>
    <mergeCell ref="B118:B121"/>
    <mergeCell ref="C118:C121"/>
    <mergeCell ref="D118:D119"/>
    <mergeCell ref="D120:D121"/>
  </mergeCells>
  <printOptions headings="0" gridLines="0"/>
  <pageMargins left="0.69999999999999996" right="0.69999999999999996" top="0.75" bottom="0.75" header="0.29999999999999999" footer="0.29999999999999999"/>
  <pageSetup paperSize="9" scale="53" fitToWidth="1" fitToHeight="0" pageOrder="downThenOver" orientation="landscape" usePrinterDefaults="1" blackAndWhite="0" draft="0" cellComments="none" useFirstPageNumber="0" errors="displayed" horizontalDpi="600" verticalDpi="600" copies="1"/>
  <headerFooter/>
  <drawing r:id="rId1"/>
</worksheet>
</file>

<file path=xl/worksheets/sheet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">
  <sheetPr>
    <outlinePr applyStyles="0" summaryBelow="1" summaryRight="1" showOutlineSymbols="1"/>
    <pageSetUpPr autoPageBreaks="1" fitToPage="1"/>
  </sheetPr>
  <sheetViews>
    <sheetView showRuler="1" zoomScale="84" workbookViewId="0">
      <selection activeCell="B11" activeCellId="0" sqref="B11"/>
    </sheetView>
  </sheetViews>
  <sheetFormatPr defaultColWidth="9.140625" defaultRowHeight="14.25"/>
  <cols>
    <col customWidth="1" min="1" max="1" style="399" width="26.5703125"/>
    <col customWidth="1" min="2" max="2" style="819" width="11.85546875"/>
    <col customWidth="1" min="3" max="3" style="819" width="12.5703125"/>
    <col customWidth="1" min="4" max="7" style="819" width="8.7109375"/>
    <col customWidth="1" min="8" max="8" style="399" width="8.7109375"/>
    <col customWidth="1" min="9" max="9" style="819" width="10.42578125"/>
    <col customWidth="1" min="10" max="10" style="819" width="10.85546875"/>
    <col customWidth="1" min="11" max="12" style="819" width="8.7109375"/>
    <col customWidth="1" min="13" max="13" style="399" width="43.42578125"/>
    <col customWidth="1" min="14" max="20" style="399" width="8"/>
    <col customWidth="1" min="21" max="21" style="399" width="70.7109375"/>
    <col customWidth="1" min="22" max="22" style="399" width="49"/>
    <col customWidth="1" min="23" max="23" style="399" width="40.42578125"/>
    <col customWidth="1" min="24" max="24" style="399" width="38.5703125"/>
    <col customWidth="1" min="25" max="25" style="399" width="14.85546875"/>
    <col customWidth="1" min="26" max="26" style="399" width="13.5703125"/>
    <col customWidth="1" min="27" max="27" style="399" width="10.85546875"/>
    <col customWidth="1" min="28" max="28" style="399" width="14.42578125"/>
    <col customWidth="1" min="29" max="29" style="280" width="12.140625"/>
    <col customWidth="1" min="30" max="31" style="280" width="8"/>
    <col customWidth="1" min="32" max="32" style="280" width="9.140625"/>
    <col customWidth="1" min="33" max="33" style="280" width="67.140625"/>
    <col customWidth="1" min="34" max="38" style="280" width="9.140625"/>
    <col min="39" max="48" style="280" width="9.140625"/>
    <col min="49" max="16384" style="399" width="9.140625"/>
  </cols>
  <sheetData>
    <row r="1" s="285" customFormat="1" ht="12">
      <c r="A1" s="282"/>
      <c r="B1" s="283"/>
      <c r="C1" s="284"/>
      <c r="E1" s="284"/>
      <c r="K1" s="736"/>
      <c r="L1" s="737" t="s">
        <v>855</v>
      </c>
      <c r="AC1" s="738"/>
      <c r="AD1" s="738"/>
      <c r="AE1" s="738"/>
      <c r="AF1" s="738"/>
      <c r="AG1" s="738"/>
      <c r="AH1" s="738"/>
      <c r="AI1" s="738"/>
      <c r="AJ1" s="738"/>
      <c r="AK1" s="738"/>
      <c r="AL1" s="738"/>
      <c r="AM1" s="738"/>
      <c r="AN1" s="738"/>
      <c r="AO1" s="738"/>
      <c r="AP1" s="738"/>
      <c r="AQ1" s="738"/>
      <c r="AR1" s="738"/>
      <c r="AS1" s="738"/>
      <c r="AT1" s="738"/>
      <c r="AU1" s="738"/>
      <c r="AV1" s="738"/>
    </row>
    <row r="2" s="285" customFormat="1" ht="12">
      <c r="B2" s="283"/>
      <c r="C2" s="284"/>
      <c r="E2" s="284"/>
      <c r="K2" s="736"/>
      <c r="L2" s="737" t="s">
        <v>2</v>
      </c>
      <c r="AC2" s="738"/>
      <c r="AD2" s="738"/>
      <c r="AE2" s="738"/>
      <c r="AF2" s="738"/>
      <c r="AG2" s="738"/>
      <c r="AH2" s="738"/>
      <c r="AI2" s="738"/>
      <c r="AJ2" s="738"/>
      <c r="AK2" s="738"/>
      <c r="AL2" s="738"/>
      <c r="AM2" s="738"/>
      <c r="AN2" s="738"/>
      <c r="AO2" s="738"/>
      <c r="AP2" s="738"/>
      <c r="AQ2" s="738"/>
      <c r="AR2" s="738"/>
      <c r="AS2" s="738"/>
      <c r="AT2" s="738"/>
      <c r="AU2" s="738"/>
      <c r="AV2" s="738"/>
    </row>
    <row r="3" s="285" customFormat="1" ht="12">
      <c r="B3" s="283"/>
      <c r="C3" s="284"/>
      <c r="E3" s="284"/>
      <c r="K3" s="736"/>
      <c r="L3" s="737" t="s">
        <v>856</v>
      </c>
      <c r="AC3" s="738"/>
      <c r="AD3" s="738"/>
      <c r="AE3" s="738"/>
      <c r="AF3" s="738"/>
      <c r="AG3" s="738"/>
      <c r="AH3" s="738"/>
      <c r="AI3" s="738"/>
      <c r="AJ3" s="738"/>
      <c r="AK3" s="738"/>
      <c r="AL3" s="738"/>
      <c r="AM3" s="738"/>
      <c r="AN3" s="738"/>
      <c r="AO3" s="738"/>
      <c r="AP3" s="738"/>
      <c r="AQ3" s="738"/>
      <c r="AR3" s="738"/>
      <c r="AS3" s="738"/>
      <c r="AT3" s="738"/>
      <c r="AU3" s="738"/>
      <c r="AV3" s="738"/>
    </row>
    <row r="4" s="742" customFormat="1" ht="15" customHeight="1">
      <c r="A4" s="820" t="s">
        <v>857</v>
      </c>
      <c r="B4" s="820"/>
      <c r="C4" s="820"/>
      <c r="D4" s="820"/>
      <c r="E4" s="820"/>
      <c r="F4" s="820"/>
      <c r="G4" s="820"/>
      <c r="H4" s="820"/>
      <c r="I4" s="820"/>
      <c r="J4" s="820"/>
      <c r="K4" s="820"/>
      <c r="L4" s="820"/>
      <c r="AC4" s="739"/>
      <c r="AD4" s="739"/>
      <c r="AE4" s="739"/>
      <c r="AF4" s="739"/>
      <c r="AG4" s="739"/>
      <c r="AH4" s="739"/>
      <c r="AI4" s="739"/>
      <c r="AJ4" s="739"/>
      <c r="AK4" s="739"/>
      <c r="AL4" s="739"/>
      <c r="AM4" s="739"/>
      <c r="AN4" s="739"/>
      <c r="AO4" s="739"/>
      <c r="AP4" s="739"/>
      <c r="AQ4" s="739"/>
      <c r="AR4" s="739"/>
      <c r="AS4" s="739"/>
      <c r="AT4" s="739"/>
      <c r="AU4" s="739"/>
      <c r="AV4" s="739"/>
    </row>
    <row r="5" ht="19.5" customHeight="1"/>
    <row r="6" s="742" customFormat="1" ht="17.25">
      <c r="A6" s="821" t="s">
        <v>858</v>
      </c>
      <c r="B6" s="822"/>
      <c r="C6" s="823"/>
      <c r="D6" s="823"/>
      <c r="I6" s="823"/>
      <c r="J6" s="823"/>
      <c r="K6" s="824"/>
      <c r="L6" s="825" t="s">
        <v>859</v>
      </c>
      <c r="N6" s="821" t="s">
        <v>858</v>
      </c>
      <c r="O6" s="822"/>
      <c r="P6" s="823"/>
      <c r="Q6" s="823"/>
      <c r="V6" s="823"/>
      <c r="W6" s="823"/>
      <c r="X6" s="823"/>
      <c r="Y6" s="826" t="s">
        <v>859</v>
      </c>
      <c r="AC6" s="739"/>
      <c r="AD6" s="739"/>
      <c r="AE6" s="739"/>
      <c r="AF6" s="739"/>
      <c r="AG6" s="739"/>
      <c r="AH6" s="739"/>
      <c r="AI6" s="739"/>
      <c r="AJ6" s="739"/>
      <c r="AK6" s="739"/>
      <c r="AL6" s="739"/>
      <c r="AM6" s="739"/>
      <c r="AN6" s="739"/>
      <c r="AO6" s="739"/>
      <c r="AP6" s="739"/>
      <c r="AQ6" s="739"/>
      <c r="AR6" s="739"/>
      <c r="AS6" s="739"/>
      <c r="AT6" s="739"/>
      <c r="AU6" s="739"/>
      <c r="AV6" s="739"/>
    </row>
    <row r="7" s="827" customFormat="1" ht="19.5" customHeight="1">
      <c r="A7" s="828" t="s">
        <v>860</v>
      </c>
      <c r="B7" s="829" t="s">
        <v>861</v>
      </c>
      <c r="C7" s="830"/>
      <c r="D7" s="830"/>
      <c r="E7" s="831"/>
      <c r="F7" s="832" t="s">
        <v>860</v>
      </c>
      <c r="G7" s="833"/>
      <c r="H7" s="834"/>
      <c r="I7" s="829" t="s">
        <v>862</v>
      </c>
      <c r="J7" s="830"/>
      <c r="K7" s="830"/>
      <c r="L7" s="831"/>
      <c r="N7" s="828" t="s">
        <v>860</v>
      </c>
      <c r="O7" s="829" t="s">
        <v>861</v>
      </c>
      <c r="P7" s="830"/>
      <c r="Q7" s="830"/>
      <c r="R7" s="831"/>
      <c r="S7" s="832" t="s">
        <v>860</v>
      </c>
      <c r="T7" s="833"/>
      <c r="U7" s="834"/>
      <c r="V7" s="829" t="s">
        <v>862</v>
      </c>
      <c r="W7" s="830"/>
      <c r="X7" s="830"/>
      <c r="Y7" s="831"/>
      <c r="AC7" s="835"/>
      <c r="AD7" s="835"/>
      <c r="AE7" s="835"/>
      <c r="AF7" s="835"/>
      <c r="AG7" s="835"/>
      <c r="AH7" s="835"/>
      <c r="AI7" s="835"/>
      <c r="AJ7" s="835"/>
      <c r="AK7" s="835"/>
      <c r="AL7" s="835"/>
      <c r="AM7" s="835"/>
      <c r="AN7" s="835"/>
      <c r="AO7" s="835"/>
      <c r="AP7" s="835"/>
      <c r="AQ7" s="835"/>
      <c r="AR7" s="835"/>
      <c r="AS7" s="835"/>
      <c r="AT7" s="835"/>
      <c r="AU7" s="835"/>
      <c r="AV7" s="835"/>
    </row>
    <row r="8" ht="19.5" customHeight="1">
      <c r="A8" s="487"/>
      <c r="B8" s="836" t="s">
        <v>863</v>
      </c>
      <c r="C8" s="837"/>
      <c r="D8" s="836" t="s">
        <v>864</v>
      </c>
      <c r="E8" s="837"/>
      <c r="F8" s="838"/>
      <c r="G8" s="819"/>
      <c r="H8" s="839"/>
      <c r="I8" s="836" t="s">
        <v>865</v>
      </c>
      <c r="J8" s="837"/>
      <c r="K8" s="837"/>
      <c r="L8" s="840"/>
      <c r="N8" s="487"/>
      <c r="O8" s="836" t="s">
        <v>863</v>
      </c>
      <c r="P8" s="837"/>
      <c r="Q8" s="836" t="s">
        <v>864</v>
      </c>
      <c r="R8" s="837"/>
      <c r="S8" s="838"/>
      <c r="T8" s="819"/>
      <c r="U8" s="839"/>
      <c r="V8" s="836" t="s">
        <v>865</v>
      </c>
      <c r="W8" s="837"/>
      <c r="X8" s="837"/>
      <c r="Y8" s="840"/>
    </row>
    <row r="9" ht="19.5" customHeight="1">
      <c r="A9" s="487"/>
      <c r="B9" s="841" t="s">
        <v>866</v>
      </c>
      <c r="C9" s="842"/>
      <c r="D9" s="841" t="s">
        <v>866</v>
      </c>
      <c r="E9" s="842"/>
      <c r="F9" s="838"/>
      <c r="G9" s="819"/>
      <c r="H9" s="839"/>
      <c r="I9" s="841" t="s">
        <v>866</v>
      </c>
      <c r="J9" s="842"/>
      <c r="K9" s="841" t="s">
        <v>867</v>
      </c>
      <c r="L9" s="842"/>
      <c r="N9" s="487"/>
      <c r="O9" s="841" t="s">
        <v>866</v>
      </c>
      <c r="P9" s="842"/>
      <c r="Q9" s="841" t="s">
        <v>866</v>
      </c>
      <c r="R9" s="842"/>
      <c r="S9" s="838"/>
      <c r="T9" s="819"/>
      <c r="U9" s="839"/>
      <c r="V9" s="841" t="s">
        <v>866</v>
      </c>
      <c r="W9" s="842"/>
      <c r="X9" s="841" t="s">
        <v>867</v>
      </c>
      <c r="Y9" s="842"/>
    </row>
    <row r="10" s="827" customFormat="1" ht="19.5" customHeight="1">
      <c r="A10" s="843"/>
      <c r="B10" s="844" t="s">
        <v>868</v>
      </c>
      <c r="C10" s="844" t="s">
        <v>869</v>
      </c>
      <c r="D10" s="844" t="s">
        <v>868</v>
      </c>
      <c r="E10" s="844" t="s">
        <v>869</v>
      </c>
      <c r="F10" s="845"/>
      <c r="G10" s="846"/>
      <c r="H10" s="847"/>
      <c r="I10" s="844" t="s">
        <v>868</v>
      </c>
      <c r="J10" s="844" t="s">
        <v>869</v>
      </c>
      <c r="K10" s="844" t="s">
        <v>868</v>
      </c>
      <c r="L10" s="844" t="s">
        <v>869</v>
      </c>
      <c r="N10" s="843"/>
      <c r="O10" s="844" t="s">
        <v>868</v>
      </c>
      <c r="P10" s="844" t="s">
        <v>869</v>
      </c>
      <c r="Q10" s="844" t="s">
        <v>868</v>
      </c>
      <c r="R10" s="844" t="s">
        <v>869</v>
      </c>
      <c r="S10" s="845"/>
      <c r="T10" s="846"/>
      <c r="U10" s="847"/>
      <c r="V10" s="844" t="s">
        <v>868</v>
      </c>
      <c r="W10" s="844" t="s">
        <v>869</v>
      </c>
      <c r="X10" s="844" t="s">
        <v>868</v>
      </c>
      <c r="Y10" s="844" t="s">
        <v>869</v>
      </c>
      <c r="AC10" s="835"/>
      <c r="AD10" s="835"/>
      <c r="AE10" s="835"/>
      <c r="AF10" s="835"/>
      <c r="AG10" s="835"/>
      <c r="AH10" s="835"/>
      <c r="AI10" s="835"/>
      <c r="AJ10" s="835"/>
      <c r="AK10" s="835"/>
      <c r="AL10" s="835"/>
      <c r="AM10" s="835"/>
      <c r="AN10" s="835"/>
      <c r="AO10" s="835"/>
      <c r="AP10" s="835"/>
      <c r="AQ10" s="835"/>
      <c r="AR10" s="835"/>
      <c r="AS10" s="835"/>
      <c r="AT10" s="835"/>
      <c r="AU10" s="835"/>
      <c r="AV10" s="835"/>
    </row>
    <row r="11" ht="19.5" customHeight="1">
      <c r="A11" s="848" t="s">
        <v>870</v>
      </c>
      <c r="B11" s="844" t="e">
        <f>ROUND(S11*0.77*1.85,-2)</f>
        <v>#VALUE!</v>
      </c>
      <c r="C11" s="844">
        <f t="shared" ref="B11:E72" si="167">ROUND(P11*0.77*1.85,-2)</f>
        <v>7100</v>
      </c>
      <c r="D11" s="849">
        <f t="shared" si="167"/>
        <v>3600</v>
      </c>
      <c r="E11" s="849">
        <f t="shared" si="167"/>
        <v>9000</v>
      </c>
      <c r="F11" s="850" t="s">
        <v>871</v>
      </c>
      <c r="G11" s="851"/>
      <c r="H11" s="852"/>
      <c r="I11" s="844">
        <f t="shared" ref="I11:I14" si="168">ROUND(V11*0.77*1.85,-2)</f>
        <v>3000</v>
      </c>
      <c r="J11" s="844">
        <f t="shared" ref="J11:L74" si="169">ROUND(W11*0.77*1.85,-2)</f>
        <v>7400</v>
      </c>
      <c r="K11" s="844">
        <f t="shared" ref="K11:K12" si="170">ROUND(X11*0.77*1.85,-2)</f>
        <v>3400</v>
      </c>
      <c r="L11" s="844">
        <f t="shared" ref="L11:L12" si="171">ROUND(Y11*0.77*1.85,-2)</f>
        <v>8500</v>
      </c>
      <c r="N11" s="848" t="s">
        <v>870</v>
      </c>
      <c r="O11" s="844">
        <v>1980</v>
      </c>
      <c r="P11" s="844">
        <v>4950</v>
      </c>
      <c r="Q11" s="844">
        <v>2540</v>
      </c>
      <c r="R11" s="844">
        <v>6350</v>
      </c>
      <c r="S11" s="850" t="s">
        <v>871</v>
      </c>
      <c r="T11" s="851"/>
      <c r="U11" s="852"/>
      <c r="V11" s="844">
        <v>2090</v>
      </c>
      <c r="W11" s="844">
        <v>5225</v>
      </c>
      <c r="X11" s="844">
        <v>2390</v>
      </c>
      <c r="Y11" s="844">
        <v>5975</v>
      </c>
    </row>
    <row r="12" ht="30.75" customHeight="1">
      <c r="A12" s="848" t="s">
        <v>872</v>
      </c>
      <c r="B12" s="844">
        <f t="shared" si="167"/>
        <v>3000</v>
      </c>
      <c r="C12" s="844">
        <f t="shared" si="167"/>
        <v>7600</v>
      </c>
      <c r="D12" s="849">
        <f t="shared" si="167"/>
        <v>3900</v>
      </c>
      <c r="E12" s="849">
        <f t="shared" si="167"/>
        <v>9800</v>
      </c>
      <c r="F12" s="850" t="s">
        <v>873</v>
      </c>
      <c r="G12" s="851"/>
      <c r="H12" s="852"/>
      <c r="I12" s="844">
        <f t="shared" si="168"/>
        <v>3200</v>
      </c>
      <c r="J12" s="844">
        <f t="shared" si="169"/>
        <v>8000</v>
      </c>
      <c r="K12" s="844">
        <f t="shared" si="170"/>
        <v>3600</v>
      </c>
      <c r="L12" s="844">
        <f t="shared" si="171"/>
        <v>9000</v>
      </c>
      <c r="N12" s="848" t="s">
        <v>872</v>
      </c>
      <c r="O12" s="844">
        <v>2140</v>
      </c>
      <c r="P12" s="844">
        <v>5350</v>
      </c>
      <c r="Q12" s="844">
        <v>2740</v>
      </c>
      <c r="R12" s="844">
        <v>6850</v>
      </c>
      <c r="S12" s="850" t="s">
        <v>873</v>
      </c>
      <c r="T12" s="851"/>
      <c r="U12" s="852"/>
      <c r="V12" s="844">
        <v>2250</v>
      </c>
      <c r="W12" s="844">
        <v>5625</v>
      </c>
      <c r="X12" s="844">
        <v>2530</v>
      </c>
      <c r="Y12" s="844">
        <v>6325</v>
      </c>
    </row>
    <row r="13" ht="19.5" customHeight="1">
      <c r="A13" s="853"/>
      <c r="B13" s="854" t="s">
        <v>869</v>
      </c>
      <c r="C13" s="854"/>
      <c r="D13" s="854"/>
      <c r="E13" s="855" t="s">
        <v>869</v>
      </c>
      <c r="F13" s="850" t="s">
        <v>874</v>
      </c>
      <c r="G13" s="851"/>
      <c r="H13" s="852"/>
      <c r="I13" s="844">
        <f t="shared" si="168"/>
        <v>3300</v>
      </c>
      <c r="J13" s="844">
        <f t="shared" si="169"/>
        <v>8300</v>
      </c>
      <c r="K13" s="844" t="s">
        <v>57</v>
      </c>
      <c r="L13" s="844" t="s">
        <v>57</v>
      </c>
      <c r="N13" s="856"/>
      <c r="O13" s="856"/>
      <c r="P13" s="856"/>
      <c r="Q13" s="856"/>
      <c r="R13" s="856"/>
      <c r="S13" s="850" t="s">
        <v>874</v>
      </c>
      <c r="T13" s="851"/>
      <c r="U13" s="852"/>
      <c r="V13" s="746">
        <v>2320</v>
      </c>
      <c r="W13" s="746">
        <v>5800</v>
      </c>
      <c r="X13" s="844" t="s">
        <v>57</v>
      </c>
      <c r="Y13" s="844" t="s">
        <v>57</v>
      </c>
    </row>
    <row r="14" ht="30.75" customHeight="1">
      <c r="A14" s="853"/>
      <c r="B14" s="854">
        <f>ROUND(O14*0.77*1.8,-2)</f>
        <v>0</v>
      </c>
      <c r="C14" s="854"/>
      <c r="D14" s="854"/>
      <c r="E14" s="857">
        <f>ROUND(R14*0.77*1.8,-2)</f>
        <v>0</v>
      </c>
      <c r="F14" s="858" t="s">
        <v>875</v>
      </c>
      <c r="G14" s="858"/>
      <c r="H14" s="858"/>
      <c r="I14" s="844">
        <f t="shared" si="168"/>
        <v>3500</v>
      </c>
      <c r="J14" s="844">
        <f t="shared" si="169"/>
        <v>8800</v>
      </c>
      <c r="K14" s="844" t="s">
        <v>57</v>
      </c>
      <c r="L14" s="844" t="s">
        <v>57</v>
      </c>
      <c r="N14" s="856"/>
      <c r="O14" s="856"/>
      <c r="P14" s="856"/>
      <c r="Q14" s="856"/>
      <c r="R14" s="856"/>
      <c r="S14" s="858" t="s">
        <v>875</v>
      </c>
      <c r="T14" s="858"/>
      <c r="U14" s="858"/>
      <c r="V14" s="746">
        <v>2480</v>
      </c>
      <c r="W14" s="746">
        <v>6200</v>
      </c>
      <c r="X14" s="844" t="s">
        <v>57</v>
      </c>
      <c r="Y14" s="844" t="s">
        <v>57</v>
      </c>
    </row>
    <row r="15" s="742" customFormat="1" ht="17.25">
      <c r="A15" s="821" t="s">
        <v>876</v>
      </c>
      <c r="B15" s="822"/>
      <c r="C15" s="823"/>
      <c r="D15" s="823"/>
      <c r="I15" s="823"/>
      <c r="J15" s="823"/>
      <c r="K15" s="823"/>
      <c r="L15" s="826" t="s">
        <v>859</v>
      </c>
      <c r="AC15" s="739"/>
      <c r="AD15" s="739"/>
      <c r="AE15" s="739"/>
      <c r="AF15" s="739"/>
      <c r="AG15" s="739"/>
      <c r="AH15" s="739"/>
      <c r="AI15" s="739"/>
      <c r="AJ15" s="739"/>
      <c r="AK15" s="739"/>
      <c r="AL15" s="739"/>
      <c r="AM15" s="739"/>
      <c r="AN15" s="739"/>
      <c r="AO15" s="739"/>
      <c r="AP15" s="739"/>
      <c r="AQ15" s="739"/>
      <c r="AR15" s="739"/>
      <c r="AS15" s="739"/>
      <c r="AT15" s="739"/>
      <c r="AU15" s="739"/>
      <c r="AV15" s="739"/>
    </row>
    <row r="16" s="742" customFormat="1" ht="236.25" customHeight="1">
      <c r="A16" s="859"/>
      <c r="B16" s="860"/>
      <c r="C16" s="860"/>
      <c r="D16" s="860"/>
      <c r="E16" s="860"/>
      <c r="F16" s="860"/>
      <c r="G16" s="860"/>
      <c r="H16" s="860"/>
      <c r="I16" s="860"/>
      <c r="J16" s="860"/>
      <c r="K16" s="860"/>
      <c r="L16" s="861"/>
      <c r="AC16" s="739"/>
      <c r="AD16" s="739"/>
      <c r="AE16" s="739"/>
      <c r="AF16" s="739"/>
      <c r="AG16" s="739"/>
      <c r="AH16" s="739"/>
      <c r="AI16" s="739"/>
      <c r="AJ16" s="739"/>
      <c r="AK16" s="739"/>
      <c r="AL16" s="739"/>
      <c r="AM16" s="739"/>
      <c r="AN16" s="739"/>
      <c r="AO16" s="739"/>
      <c r="AP16" s="739">
        <v>0</v>
      </c>
      <c r="AQ16" s="739"/>
      <c r="AR16" s="739"/>
      <c r="AS16" s="739"/>
      <c r="AT16" s="739"/>
      <c r="AU16" s="739"/>
      <c r="AV16" s="739"/>
    </row>
    <row r="17" s="742" customFormat="1" ht="48" customHeight="1">
      <c r="A17" s="862" t="s">
        <v>877</v>
      </c>
      <c r="B17" s="863"/>
      <c r="C17" s="863"/>
      <c r="D17" s="863"/>
      <c r="E17" s="863"/>
      <c r="F17" s="863"/>
      <c r="G17" s="863"/>
      <c r="H17" s="863"/>
      <c r="I17" s="863"/>
      <c r="J17" s="863"/>
      <c r="K17" s="863"/>
      <c r="L17" s="864"/>
      <c r="AC17" s="739"/>
      <c r="AD17" s="739"/>
      <c r="AE17" s="739"/>
      <c r="AF17" s="739"/>
      <c r="AG17" s="739"/>
      <c r="AH17" s="739"/>
      <c r="AI17" s="739"/>
      <c r="AJ17" s="739"/>
      <c r="AK17" s="739"/>
      <c r="AL17" s="739"/>
      <c r="AM17" s="739"/>
      <c r="AN17" s="739"/>
      <c r="AO17" s="739"/>
      <c r="AP17" s="739"/>
      <c r="AQ17" s="739"/>
      <c r="AR17" s="739"/>
      <c r="AS17" s="739"/>
      <c r="AT17" s="739"/>
      <c r="AU17" s="739"/>
      <c r="AV17" s="739"/>
    </row>
    <row r="18" ht="21" customHeight="1">
      <c r="A18" s="20" t="s">
        <v>617</v>
      </c>
      <c r="B18" s="865" t="s">
        <v>878</v>
      </c>
      <c r="C18" s="866"/>
      <c r="D18" s="866"/>
      <c r="E18" s="866"/>
      <c r="F18" s="866"/>
      <c r="G18" s="866"/>
      <c r="H18" s="866"/>
      <c r="I18" s="867"/>
      <c r="J18" s="868"/>
      <c r="K18" s="868"/>
      <c r="L18" s="868"/>
      <c r="M18" s="868"/>
      <c r="N18" s="868"/>
      <c r="O18" s="868"/>
      <c r="P18" s="868"/>
      <c r="R18" s="802" t="s">
        <v>879</v>
      </c>
      <c r="S18" s="802"/>
      <c r="T18" s="802"/>
      <c r="U18" s="802"/>
      <c r="V18" s="869" t="s">
        <v>880</v>
      </c>
      <c r="W18" s="870"/>
      <c r="X18" s="870"/>
      <c r="Y18" s="871"/>
    </row>
    <row r="19" ht="21" customHeight="1">
      <c r="A19" s="27"/>
      <c r="B19" s="872" t="s">
        <v>879</v>
      </c>
      <c r="C19" s="873"/>
      <c r="D19" s="873"/>
      <c r="E19" s="874"/>
      <c r="F19" s="869" t="s">
        <v>880</v>
      </c>
      <c r="G19" s="870"/>
      <c r="H19" s="870"/>
      <c r="I19" s="871"/>
      <c r="J19" s="868"/>
      <c r="K19" s="868"/>
      <c r="L19" s="868"/>
      <c r="M19" s="868"/>
      <c r="N19" s="868"/>
      <c r="O19" s="868"/>
      <c r="P19" s="868"/>
      <c r="R19" s="875" t="s">
        <v>881</v>
      </c>
      <c r="S19" s="876"/>
      <c r="T19" s="877" t="s">
        <v>882</v>
      </c>
      <c r="U19" s="877" t="s">
        <v>883</v>
      </c>
      <c r="V19" s="878" t="s">
        <v>884</v>
      </c>
      <c r="W19" s="879"/>
      <c r="X19" s="880" t="s">
        <v>882</v>
      </c>
      <c r="Y19" s="880" t="s">
        <v>883</v>
      </c>
    </row>
    <row r="20" ht="53.25" customHeight="1">
      <c r="A20" s="881" t="s">
        <v>885</v>
      </c>
      <c r="B20" s="882" t="s">
        <v>886</v>
      </c>
      <c r="C20" s="882" t="s">
        <v>887</v>
      </c>
      <c r="D20" s="883" t="s">
        <v>888</v>
      </c>
      <c r="E20" s="880" t="s">
        <v>883</v>
      </c>
      <c r="F20" s="884" t="s">
        <v>884</v>
      </c>
      <c r="G20" s="884"/>
      <c r="H20" s="880" t="s">
        <v>882</v>
      </c>
      <c r="I20" s="880" t="s">
        <v>883</v>
      </c>
      <c r="J20" s="885" t="s">
        <v>889</v>
      </c>
      <c r="K20" s="885"/>
      <c r="L20" s="885"/>
      <c r="M20" s="885"/>
      <c r="N20" s="885"/>
      <c r="O20" s="885"/>
      <c r="P20" s="885"/>
      <c r="R20" s="875" t="s">
        <v>881</v>
      </c>
      <c r="S20" s="876"/>
      <c r="T20" s="877" t="s">
        <v>882</v>
      </c>
      <c r="U20" s="877" t="s">
        <v>883</v>
      </c>
      <c r="V20" s="884" t="s">
        <v>884</v>
      </c>
      <c r="W20" s="884"/>
      <c r="X20" s="880" t="s">
        <v>882</v>
      </c>
      <c r="Y20" s="880" t="s">
        <v>883</v>
      </c>
    </row>
    <row r="21" ht="63" customHeight="1">
      <c r="A21" s="886"/>
      <c r="B21" s="40">
        <f>ROUND(S24*1.85,-2)</f>
        <v>0</v>
      </c>
      <c r="C21" s="40"/>
      <c r="D21" s="887">
        <f>ROUND(T21*1.85,-2)</f>
        <v>34000</v>
      </c>
      <c r="E21" s="887"/>
      <c r="F21" s="888">
        <f>ROUND(V21*1.85,-2)</f>
        <v>40600</v>
      </c>
      <c r="G21" s="889"/>
      <c r="H21" s="40">
        <f>ROUND(X21*1.85,-2)</f>
        <v>44300</v>
      </c>
      <c r="I21" s="40">
        <f>ROUND(Y21*1.85,-2)</f>
        <v>46900</v>
      </c>
      <c r="J21" s="885"/>
      <c r="K21" s="885"/>
      <c r="L21" s="885"/>
      <c r="M21" s="885"/>
      <c r="N21" s="885"/>
      <c r="O21" s="885"/>
      <c r="P21" s="885"/>
      <c r="R21" s="890">
        <v>16900</v>
      </c>
      <c r="S21" s="891"/>
      <c r="T21" s="892">
        <v>18400</v>
      </c>
      <c r="U21" s="892">
        <v>19500</v>
      </c>
      <c r="V21" s="887">
        <v>21970</v>
      </c>
      <c r="W21" s="887"/>
      <c r="X21" s="887">
        <v>23920</v>
      </c>
      <c r="Y21" s="887">
        <v>25350</v>
      </c>
      <c r="AA21" s="599"/>
    </row>
    <row r="22" ht="21" customHeight="1">
      <c r="A22" s="893"/>
      <c r="B22" s="894" t="s">
        <v>890</v>
      </c>
      <c r="C22" s="895"/>
      <c r="D22" s="894" t="s">
        <v>891</v>
      </c>
      <c r="E22" s="895"/>
      <c r="F22" s="894" t="s">
        <v>890</v>
      </c>
      <c r="G22" s="895"/>
      <c r="H22" s="894" t="s">
        <v>891</v>
      </c>
      <c r="I22" s="895"/>
      <c r="J22" s="896" t="s">
        <v>892</v>
      </c>
      <c r="K22" s="896"/>
      <c r="L22" s="896"/>
      <c r="M22" s="896"/>
      <c r="N22" s="896"/>
      <c r="O22" s="896"/>
      <c r="P22" s="896"/>
      <c r="R22" s="829" t="s">
        <v>890</v>
      </c>
      <c r="S22" s="831"/>
      <c r="T22" s="829" t="s">
        <v>891</v>
      </c>
      <c r="U22" s="831"/>
      <c r="V22" s="894" t="s">
        <v>890</v>
      </c>
      <c r="W22" s="895"/>
      <c r="X22" s="894" t="s">
        <v>891</v>
      </c>
      <c r="Y22" s="895"/>
    </row>
    <row r="23" ht="60.75" customHeight="1">
      <c r="A23" s="897" t="s">
        <v>893</v>
      </c>
      <c r="B23" s="887">
        <f t="shared" ref="B23:B24" si="172">ROUND(R23*1.85,-2)</f>
        <v>15800</v>
      </c>
      <c r="C23" s="887"/>
      <c r="D23" s="887">
        <f t="shared" ref="D23:D24" si="173">ROUND(T23*1.85,-2)</f>
        <v>16600</v>
      </c>
      <c r="E23" s="887"/>
      <c r="F23" s="887">
        <f t="shared" ref="F23:F24" si="174">ROUND(V23*1.85,-2)</f>
        <v>20500</v>
      </c>
      <c r="G23" s="887"/>
      <c r="H23" s="887">
        <f t="shared" ref="H23:H24" si="175">ROUND(X23*1.85,-2)</f>
        <v>21600</v>
      </c>
      <c r="I23" s="887"/>
      <c r="J23" s="896"/>
      <c r="K23" s="896"/>
      <c r="L23" s="896"/>
      <c r="M23" s="896"/>
      <c r="N23" s="896"/>
      <c r="O23" s="896"/>
      <c r="P23" s="896"/>
      <c r="R23" s="841">
        <v>8520</v>
      </c>
      <c r="S23" s="842"/>
      <c r="T23" s="841">
        <v>8990</v>
      </c>
      <c r="U23" s="842"/>
      <c r="V23" s="107">
        <v>11100</v>
      </c>
      <c r="W23" s="108"/>
      <c r="X23" s="107">
        <v>11700</v>
      </c>
      <c r="Y23" s="108"/>
    </row>
    <row r="24" ht="57" customHeight="1">
      <c r="A24" s="898" t="s">
        <v>894</v>
      </c>
      <c r="B24" s="887">
        <f t="shared" si="172"/>
        <v>15200</v>
      </c>
      <c r="C24" s="887"/>
      <c r="D24" s="887">
        <f t="shared" si="173"/>
        <v>18100</v>
      </c>
      <c r="E24" s="887"/>
      <c r="F24" s="887">
        <f t="shared" si="174"/>
        <v>19800</v>
      </c>
      <c r="G24" s="887"/>
      <c r="H24" s="887">
        <f t="shared" si="175"/>
        <v>23700</v>
      </c>
      <c r="I24" s="887"/>
      <c r="J24" s="896" t="s">
        <v>895</v>
      </c>
      <c r="K24" s="896"/>
      <c r="L24" s="896"/>
      <c r="M24" s="896"/>
      <c r="N24" s="896"/>
      <c r="O24" s="896"/>
      <c r="P24" s="896"/>
      <c r="R24" s="841">
        <v>8200</v>
      </c>
      <c r="S24" s="842"/>
      <c r="T24" s="841">
        <v>9800</v>
      </c>
      <c r="U24" s="842"/>
      <c r="V24" s="107">
        <v>10700</v>
      </c>
      <c r="W24" s="108"/>
      <c r="X24" s="107">
        <v>12800</v>
      </c>
      <c r="Y24" s="108"/>
    </row>
    <row r="25" ht="38.25" customHeight="1">
      <c r="A25" s="899" t="s">
        <v>896</v>
      </c>
      <c r="B25" s="872" t="s">
        <v>897</v>
      </c>
      <c r="C25" s="873"/>
      <c r="D25" s="873"/>
      <c r="E25" s="874"/>
      <c r="F25" s="872" t="s">
        <v>898</v>
      </c>
      <c r="G25" s="873"/>
      <c r="H25" s="873"/>
      <c r="I25" s="874"/>
      <c r="J25" s="900" t="s">
        <v>899</v>
      </c>
      <c r="K25" s="900"/>
      <c r="L25" s="900"/>
      <c r="M25" s="900"/>
      <c r="N25" s="900"/>
      <c r="O25" s="900"/>
      <c r="P25" s="900"/>
      <c r="R25" s="872" t="s">
        <v>897</v>
      </c>
      <c r="S25" s="873"/>
      <c r="T25" s="873"/>
      <c r="U25" s="874"/>
      <c r="V25" s="872" t="s">
        <v>898</v>
      </c>
      <c r="W25" s="873"/>
      <c r="X25" s="873"/>
      <c r="Y25" s="874"/>
      <c r="Z25" s="599"/>
    </row>
    <row r="26" ht="46.5" customHeight="1">
      <c r="A26" s="901"/>
      <c r="B26" s="902">
        <f>ROUND(R26*0.77*1.85,-2)</f>
        <v>16700</v>
      </c>
      <c r="C26" s="902"/>
      <c r="D26" s="902">
        <f>ROUND(T26*0.77*1.85,-2)</f>
        <v>18400</v>
      </c>
      <c r="E26" s="902"/>
      <c r="F26" s="902">
        <f>ROUND(V26*0.77*1.85,-2)</f>
        <v>21700</v>
      </c>
      <c r="G26" s="902"/>
      <c r="H26" s="902">
        <f>ROUND(X26*0.77*1.85,-2)</f>
        <v>24000</v>
      </c>
      <c r="I26" s="902"/>
      <c r="J26" s="900"/>
      <c r="K26" s="900"/>
      <c r="L26" s="900"/>
      <c r="M26" s="900"/>
      <c r="N26" s="900"/>
      <c r="O26" s="900"/>
      <c r="P26" s="900"/>
      <c r="R26" s="903">
        <v>11700</v>
      </c>
      <c r="S26" s="904"/>
      <c r="T26" s="903">
        <v>12940</v>
      </c>
      <c r="U26" s="904"/>
      <c r="V26" s="905">
        <v>15200</v>
      </c>
      <c r="W26" s="906"/>
      <c r="X26" s="905">
        <v>16820</v>
      </c>
      <c r="Y26" s="906"/>
      <c r="Z26" s="599"/>
      <c r="AA26" s="599"/>
    </row>
    <row r="27" ht="14.25" customHeight="1">
      <c r="A27" s="907" t="s">
        <v>900</v>
      </c>
      <c r="B27" s="908"/>
      <c r="C27" s="908"/>
      <c r="D27" s="908"/>
      <c r="E27" s="908"/>
      <c r="F27" s="909"/>
      <c r="G27" s="909"/>
      <c r="H27" s="910"/>
      <c r="I27" s="910"/>
      <c r="J27" s="910"/>
      <c r="K27" s="910"/>
      <c r="L27" s="910"/>
      <c r="T27" s="599"/>
      <c r="V27" s="599"/>
      <c r="W27" s="599"/>
      <c r="X27" s="599"/>
      <c r="Y27" s="599"/>
      <c r="Z27" s="599"/>
      <c r="AA27" s="599"/>
    </row>
    <row r="28" ht="14.25" customHeight="1">
      <c r="A28" s="907" t="s">
        <v>901</v>
      </c>
      <c r="B28" s="908"/>
      <c r="C28" s="908"/>
      <c r="D28" s="908"/>
      <c r="E28" s="908"/>
      <c r="F28" s="909"/>
      <c r="G28" s="909"/>
      <c r="N28" s="599"/>
      <c r="O28" s="599"/>
      <c r="P28" s="599"/>
      <c r="Q28" s="599"/>
      <c r="R28" s="599"/>
      <c r="S28" s="599"/>
      <c r="T28" s="599"/>
      <c r="U28" s="599"/>
      <c r="V28" s="599"/>
      <c r="W28" s="599"/>
      <c r="X28" s="599"/>
    </row>
    <row r="29" ht="14.25" customHeight="1">
      <c r="A29" s="1" t="s">
        <v>902</v>
      </c>
      <c r="B29" s="908"/>
      <c r="C29" s="908"/>
      <c r="D29" s="908"/>
      <c r="E29" s="908"/>
      <c r="F29" s="908"/>
      <c r="G29" s="908"/>
      <c r="N29" s="599"/>
      <c r="O29" s="599"/>
      <c r="P29" s="599"/>
      <c r="Q29" s="599"/>
      <c r="R29" s="599"/>
      <c r="S29" s="599"/>
      <c r="T29" s="599"/>
      <c r="U29" s="599"/>
      <c r="V29" s="599"/>
      <c r="W29" s="599"/>
      <c r="X29" s="599"/>
    </row>
    <row r="30">
      <c r="A30" s="1" t="s">
        <v>903</v>
      </c>
      <c r="B30" s="908"/>
      <c r="C30" s="908"/>
      <c r="D30" s="908"/>
      <c r="E30" s="908"/>
      <c r="F30" s="908"/>
      <c r="G30" s="908"/>
      <c r="N30" s="599"/>
      <c r="O30" s="599"/>
      <c r="P30" s="599"/>
      <c r="Q30" s="599"/>
      <c r="R30" s="599"/>
      <c r="S30" s="599"/>
      <c r="T30" s="599"/>
      <c r="U30" s="599"/>
      <c r="V30" s="599"/>
      <c r="W30" s="599"/>
      <c r="X30" s="599"/>
    </row>
    <row r="31" ht="14.25" customHeight="1">
      <c r="S31" s="599"/>
      <c r="T31" s="599"/>
      <c r="U31" s="599"/>
      <c r="V31" s="599"/>
      <c r="W31" s="599"/>
      <c r="X31" s="599"/>
    </row>
    <row r="32" s="742" customFormat="1" ht="17.25">
      <c r="A32" s="821" t="s">
        <v>904</v>
      </c>
      <c r="B32" s="822"/>
      <c r="I32" s="823"/>
      <c r="J32" s="823"/>
      <c r="K32" s="911"/>
      <c r="L32" s="912" t="s">
        <v>905</v>
      </c>
      <c r="N32" s="821" t="s">
        <v>904</v>
      </c>
      <c r="O32" s="822"/>
      <c r="V32" s="823"/>
      <c r="W32" s="823"/>
      <c r="AC32" s="739"/>
      <c r="AD32" s="739"/>
      <c r="AE32" s="739"/>
      <c r="AF32" s="739"/>
      <c r="AG32" s="739"/>
      <c r="AH32" s="739"/>
      <c r="AI32" s="739"/>
      <c r="AJ32" s="739"/>
      <c r="AK32" s="739"/>
      <c r="AL32" s="739"/>
      <c r="AM32" s="739"/>
      <c r="AN32" s="739"/>
      <c r="AO32" s="739"/>
      <c r="AP32" s="739"/>
      <c r="AQ32" s="739"/>
      <c r="AR32" s="739"/>
      <c r="AS32" s="739"/>
      <c r="AT32" s="739"/>
      <c r="AU32" s="739"/>
      <c r="AV32" s="739"/>
    </row>
    <row r="33" s="827" customFormat="1" ht="14.25" customHeight="1">
      <c r="A33" s="828" t="s">
        <v>860</v>
      </c>
      <c r="B33" s="913" t="s">
        <v>861</v>
      </c>
      <c r="C33" s="913"/>
      <c r="D33" s="913"/>
      <c r="E33" s="913"/>
      <c r="F33" s="832" t="s">
        <v>860</v>
      </c>
      <c r="G33" s="833"/>
      <c r="H33" s="834"/>
      <c r="I33" s="913" t="s">
        <v>862</v>
      </c>
      <c r="J33" s="913"/>
      <c r="K33" s="913"/>
      <c r="L33" s="913"/>
      <c r="N33" s="828" t="s">
        <v>860</v>
      </c>
      <c r="O33" s="913" t="s">
        <v>861</v>
      </c>
      <c r="P33" s="913"/>
      <c r="Q33" s="913"/>
      <c r="R33" s="913"/>
      <c r="S33" s="832" t="s">
        <v>860</v>
      </c>
      <c r="T33" s="833"/>
      <c r="U33" s="834"/>
      <c r="V33" s="913" t="s">
        <v>862</v>
      </c>
      <c r="W33" s="913"/>
      <c r="X33" s="913"/>
      <c r="Y33" s="913"/>
      <c r="AC33" s="835"/>
      <c r="AD33" s="835"/>
      <c r="AE33" s="835"/>
      <c r="AF33" s="835"/>
      <c r="AG33" s="835"/>
      <c r="AH33" s="835"/>
      <c r="AI33" s="835"/>
      <c r="AJ33" s="835"/>
      <c r="AK33" s="835"/>
      <c r="AL33" s="835"/>
      <c r="AM33" s="835"/>
      <c r="AN33" s="835"/>
      <c r="AO33" s="835"/>
      <c r="AP33" s="835"/>
      <c r="AQ33" s="835"/>
      <c r="AR33" s="835"/>
      <c r="AS33" s="835"/>
      <c r="AT33" s="835"/>
      <c r="AU33" s="835"/>
      <c r="AV33" s="835"/>
    </row>
    <row r="34" s="827" customFormat="1" ht="14.25" customHeight="1">
      <c r="A34" s="487"/>
      <c r="B34" s="836" t="s">
        <v>863</v>
      </c>
      <c r="C34" s="837"/>
      <c r="D34" s="836" t="s">
        <v>864</v>
      </c>
      <c r="E34" s="837"/>
      <c r="F34" s="838"/>
      <c r="G34" s="819"/>
      <c r="H34" s="839"/>
      <c r="I34" s="836" t="s">
        <v>863</v>
      </c>
      <c r="J34" s="837"/>
      <c r="K34" s="837"/>
      <c r="L34" s="840"/>
      <c r="N34" s="487"/>
      <c r="O34" s="836" t="s">
        <v>863</v>
      </c>
      <c r="P34" s="837"/>
      <c r="Q34" s="836" t="s">
        <v>864</v>
      </c>
      <c r="R34" s="837"/>
      <c r="S34" s="838"/>
      <c r="T34" s="819"/>
      <c r="U34" s="839"/>
      <c r="V34" s="836" t="s">
        <v>863</v>
      </c>
      <c r="W34" s="837"/>
      <c r="X34" s="837"/>
      <c r="Y34" s="840"/>
      <c r="AC34" s="835"/>
      <c r="AD34" s="835"/>
      <c r="AE34" s="835"/>
      <c r="AF34" s="835"/>
      <c r="AG34" s="835"/>
      <c r="AH34" s="835"/>
      <c r="AI34" s="835"/>
      <c r="AJ34" s="835"/>
      <c r="AK34" s="835"/>
      <c r="AL34" s="835"/>
      <c r="AM34" s="835"/>
      <c r="AN34" s="835"/>
      <c r="AO34" s="835"/>
      <c r="AP34" s="835"/>
      <c r="AQ34" s="835"/>
      <c r="AR34" s="835"/>
      <c r="AS34" s="835"/>
      <c r="AT34" s="835"/>
      <c r="AU34" s="835"/>
      <c r="AV34" s="835"/>
    </row>
    <row r="35" ht="14.25" customHeight="1">
      <c r="A35" s="487"/>
      <c r="B35" s="844" t="s">
        <v>866</v>
      </c>
      <c r="C35" s="844"/>
      <c r="D35" s="844" t="s">
        <v>866</v>
      </c>
      <c r="E35" s="844"/>
      <c r="F35" s="838"/>
      <c r="G35" s="819"/>
      <c r="H35" s="839"/>
      <c r="I35" s="844" t="s">
        <v>866</v>
      </c>
      <c r="J35" s="844"/>
      <c r="K35" s="844" t="s">
        <v>867</v>
      </c>
      <c r="L35" s="844"/>
      <c r="N35" s="487"/>
      <c r="O35" s="844" t="s">
        <v>866</v>
      </c>
      <c r="P35" s="844"/>
      <c r="Q35" s="844" t="s">
        <v>866</v>
      </c>
      <c r="R35" s="844"/>
      <c r="S35" s="838"/>
      <c r="T35" s="819"/>
      <c r="U35" s="839"/>
      <c r="V35" s="844" t="s">
        <v>866</v>
      </c>
      <c r="W35" s="844"/>
      <c r="X35" s="844" t="s">
        <v>867</v>
      </c>
      <c r="Y35" s="844"/>
    </row>
    <row r="36" ht="14.25" customHeight="1">
      <c r="A36" s="843"/>
      <c r="B36" s="844" t="s">
        <v>868</v>
      </c>
      <c r="C36" s="844" t="s">
        <v>869</v>
      </c>
      <c r="D36" s="844" t="s">
        <v>868</v>
      </c>
      <c r="E36" s="844" t="s">
        <v>869</v>
      </c>
      <c r="F36" s="845"/>
      <c r="G36" s="846"/>
      <c r="H36" s="847"/>
      <c r="I36" s="844" t="s">
        <v>868</v>
      </c>
      <c r="J36" s="844" t="s">
        <v>869</v>
      </c>
      <c r="K36" s="844" t="s">
        <v>868</v>
      </c>
      <c r="L36" s="844" t="s">
        <v>869</v>
      </c>
      <c r="N36" s="843"/>
      <c r="O36" s="844" t="s">
        <v>868</v>
      </c>
      <c r="P36" s="844" t="s">
        <v>869</v>
      </c>
      <c r="Q36" s="844" t="s">
        <v>868</v>
      </c>
      <c r="R36" s="844" t="s">
        <v>869</v>
      </c>
      <c r="S36" s="845"/>
      <c r="T36" s="846"/>
      <c r="U36" s="847"/>
      <c r="V36" s="844" t="s">
        <v>868</v>
      </c>
      <c r="W36" s="844" t="s">
        <v>869</v>
      </c>
      <c r="X36" s="844" t="s">
        <v>868</v>
      </c>
      <c r="Y36" s="844" t="s">
        <v>869</v>
      </c>
    </row>
    <row r="37" s="827" customFormat="1" ht="33" customHeight="1">
      <c r="A37" s="848" t="s">
        <v>906</v>
      </c>
      <c r="B37" s="844">
        <f>ROUND(O37*0.77*1.85,-2)</f>
        <v>2200</v>
      </c>
      <c r="C37" s="844">
        <f t="shared" si="167"/>
        <v>11100</v>
      </c>
      <c r="D37" s="844">
        <f t="shared" si="167"/>
        <v>2800</v>
      </c>
      <c r="E37" s="844">
        <f t="shared" si="167"/>
        <v>14000</v>
      </c>
      <c r="F37" s="850" t="s">
        <v>907</v>
      </c>
      <c r="G37" s="851"/>
      <c r="H37" s="852"/>
      <c r="I37" s="844">
        <f t="shared" ref="I37:I97" si="176">ROUND(V37*0.77*1.85,-2)</f>
        <v>2400</v>
      </c>
      <c r="J37" s="844">
        <f t="shared" si="169"/>
        <v>12000</v>
      </c>
      <c r="K37" s="844">
        <f t="shared" si="169"/>
        <v>2800</v>
      </c>
      <c r="L37" s="844">
        <f t="shared" si="169"/>
        <v>14000</v>
      </c>
      <c r="N37" s="848" t="s">
        <v>906</v>
      </c>
      <c r="O37" s="600">
        <v>1560</v>
      </c>
      <c r="P37" s="600">
        <v>7800</v>
      </c>
      <c r="Q37" s="600">
        <v>1960</v>
      </c>
      <c r="R37" s="600">
        <v>9800</v>
      </c>
      <c r="S37" s="850" t="s">
        <v>907</v>
      </c>
      <c r="T37" s="851"/>
      <c r="U37" s="852"/>
      <c r="V37" s="600">
        <v>1680</v>
      </c>
      <c r="W37" s="600">
        <v>8400</v>
      </c>
      <c r="X37" s="600">
        <v>1960</v>
      </c>
      <c r="Y37" s="600">
        <v>9800</v>
      </c>
      <c r="AC37" s="835"/>
      <c r="AD37" s="835"/>
      <c r="AE37" s="835"/>
      <c r="AF37" s="835"/>
      <c r="AG37" s="835"/>
      <c r="AH37" s="835"/>
      <c r="AI37" s="835"/>
      <c r="AJ37" s="835"/>
      <c r="AK37" s="835"/>
      <c r="AL37" s="835"/>
      <c r="AM37" s="835"/>
      <c r="AN37" s="835"/>
      <c r="AO37" s="835"/>
      <c r="AP37" s="835"/>
      <c r="AQ37" s="835"/>
      <c r="AR37" s="835"/>
      <c r="AS37" s="835"/>
      <c r="AT37" s="835"/>
      <c r="AU37" s="835"/>
      <c r="AV37" s="835"/>
    </row>
    <row r="38" s="827" customFormat="1" ht="19.5" customHeight="1">
      <c r="A38" s="746"/>
      <c r="B38" s="746"/>
      <c r="C38" s="746"/>
      <c r="D38" s="746"/>
      <c r="E38" s="746"/>
      <c r="F38" s="850" t="s">
        <v>908</v>
      </c>
      <c r="G38" s="851"/>
      <c r="H38" s="852"/>
      <c r="I38" s="844">
        <f t="shared" si="176"/>
        <v>3400</v>
      </c>
      <c r="J38" s="844">
        <f t="shared" si="169"/>
        <v>17200</v>
      </c>
      <c r="K38" s="844" t="s">
        <v>57</v>
      </c>
      <c r="L38" s="844" t="s">
        <v>57</v>
      </c>
      <c r="N38" s="746"/>
      <c r="O38" s="746"/>
      <c r="P38" s="746"/>
      <c r="Q38" s="746"/>
      <c r="R38" s="746"/>
      <c r="S38" s="850" t="s">
        <v>908</v>
      </c>
      <c r="T38" s="851"/>
      <c r="U38" s="852"/>
      <c r="V38" s="600">
        <v>2420</v>
      </c>
      <c r="W38" s="600">
        <v>12100</v>
      </c>
      <c r="X38" s="600" t="s">
        <v>57</v>
      </c>
      <c r="Y38" s="600" t="s">
        <v>57</v>
      </c>
      <c r="AC38" s="835"/>
      <c r="AD38" s="835"/>
      <c r="AE38" s="835"/>
      <c r="AF38" s="835"/>
      <c r="AG38" s="835"/>
      <c r="AH38" s="835"/>
      <c r="AI38" s="835"/>
      <c r="AJ38" s="835"/>
      <c r="AK38" s="835"/>
      <c r="AL38" s="835"/>
      <c r="AM38" s="835"/>
      <c r="AN38" s="835"/>
      <c r="AO38" s="835"/>
      <c r="AP38" s="835"/>
      <c r="AQ38" s="835"/>
      <c r="AR38" s="835"/>
      <c r="AS38" s="835"/>
      <c r="AT38" s="835"/>
      <c r="AU38" s="835"/>
      <c r="AV38" s="835"/>
    </row>
    <row r="39" s="827" customFormat="1" ht="19.5" customHeight="1">
      <c r="A39" s="658"/>
      <c r="B39" s="658"/>
      <c r="C39" s="658"/>
      <c r="D39" s="658"/>
      <c r="E39" s="658"/>
      <c r="F39" s="914"/>
      <c r="G39" s="914"/>
      <c r="H39" s="914"/>
      <c r="I39" s="819"/>
      <c r="J39" s="819"/>
      <c r="K39" s="819"/>
      <c r="L39" s="819"/>
      <c r="N39" s="658"/>
      <c r="O39" s="658"/>
      <c r="P39" s="658"/>
      <c r="Q39" s="658"/>
      <c r="R39" s="658"/>
      <c r="S39" s="914"/>
      <c r="T39" s="914"/>
      <c r="U39" s="914"/>
      <c r="V39" s="819"/>
      <c r="W39" s="819"/>
      <c r="X39" s="819"/>
      <c r="Y39" s="819"/>
      <c r="AC39" s="835"/>
      <c r="AD39" s="835"/>
      <c r="AE39" s="835"/>
      <c r="AF39" s="835"/>
      <c r="AG39" s="835"/>
      <c r="AH39" s="835"/>
      <c r="AI39" s="835"/>
      <c r="AJ39" s="835"/>
      <c r="AK39" s="835"/>
      <c r="AL39" s="835"/>
      <c r="AM39" s="835"/>
      <c r="AN39" s="835"/>
      <c r="AO39" s="835"/>
      <c r="AP39" s="835"/>
      <c r="AQ39" s="835"/>
      <c r="AR39" s="835"/>
      <c r="AS39" s="835"/>
      <c r="AT39" s="835"/>
      <c r="AU39" s="835"/>
      <c r="AV39" s="835"/>
    </row>
    <row r="40" s="827" customFormat="1" ht="19.5" customHeight="1">
      <c r="A40" s="915"/>
      <c r="B40" s="916"/>
      <c r="C40" s="916"/>
      <c r="D40" s="916"/>
      <c r="E40" s="916"/>
      <c r="F40" s="917"/>
      <c r="G40" s="917"/>
      <c r="H40" s="917"/>
      <c r="I40" s="916"/>
      <c r="J40" s="916"/>
      <c r="K40" s="916"/>
      <c r="L40" s="916"/>
      <c r="N40" s="611"/>
      <c r="O40" s="908"/>
      <c r="P40" s="908"/>
      <c r="Q40" s="908"/>
      <c r="R40" s="908"/>
      <c r="S40" s="918"/>
      <c r="T40" s="918"/>
      <c r="U40" s="918"/>
      <c r="V40" s="908"/>
      <c r="W40" s="908"/>
      <c r="X40" s="908"/>
      <c r="Y40" s="908"/>
      <c r="AC40" s="835"/>
      <c r="AD40" s="835"/>
      <c r="AE40" s="835"/>
      <c r="AF40" s="835"/>
      <c r="AG40" s="835"/>
      <c r="AH40" s="835"/>
      <c r="AI40" s="835"/>
      <c r="AJ40" s="835"/>
      <c r="AK40" s="835"/>
      <c r="AL40" s="835"/>
      <c r="AM40" s="835"/>
      <c r="AN40" s="835"/>
      <c r="AO40" s="835"/>
      <c r="AP40" s="835"/>
      <c r="AQ40" s="835"/>
      <c r="AR40" s="835"/>
      <c r="AS40" s="835"/>
      <c r="AT40" s="835"/>
      <c r="AU40" s="835"/>
      <c r="AV40" s="835"/>
    </row>
    <row r="41" s="827" customFormat="1" ht="19.5" customHeight="1">
      <c r="A41" s="919" t="s">
        <v>909</v>
      </c>
      <c r="B41" s="920"/>
      <c r="C41" s="921"/>
      <c r="D41" s="921"/>
      <c r="E41" s="921"/>
      <c r="F41" s="921"/>
      <c r="G41" s="921"/>
      <c r="H41" s="921"/>
      <c r="I41" s="922"/>
      <c r="J41" s="922"/>
      <c r="K41" s="911"/>
      <c r="L41" s="912" t="s">
        <v>905</v>
      </c>
      <c r="N41" s="923" t="s">
        <v>909</v>
      </c>
      <c r="O41" s="924"/>
      <c r="P41" s="925"/>
      <c r="Q41" s="925"/>
      <c r="R41" s="10"/>
      <c r="S41" s="10"/>
      <c r="T41" s="10"/>
      <c r="U41" s="10"/>
      <c r="V41" s="926"/>
      <c r="W41" s="926"/>
      <c r="X41" s="10"/>
      <c r="Y41" s="927" t="s">
        <v>859</v>
      </c>
      <c r="AC41" s="835"/>
      <c r="AD41" s="835"/>
      <c r="AE41" s="835"/>
      <c r="AF41" s="835"/>
      <c r="AG41" s="835"/>
      <c r="AH41" s="835"/>
      <c r="AI41" s="835"/>
      <c r="AJ41" s="835"/>
      <c r="AK41" s="835"/>
      <c r="AL41" s="835"/>
      <c r="AM41" s="835"/>
      <c r="AN41" s="835"/>
      <c r="AO41" s="835"/>
      <c r="AP41" s="835"/>
      <c r="AQ41" s="835"/>
      <c r="AR41" s="835"/>
      <c r="AS41" s="835"/>
      <c r="AT41" s="835"/>
      <c r="AU41" s="835"/>
      <c r="AV41" s="835"/>
    </row>
    <row r="42" s="827" customFormat="1" ht="19.5" customHeight="1">
      <c r="A42" s="928" t="s">
        <v>860</v>
      </c>
      <c r="B42" s="929" t="s">
        <v>861</v>
      </c>
      <c r="C42" s="929"/>
      <c r="D42" s="929"/>
      <c r="E42" s="929"/>
      <c r="F42" s="930" t="s">
        <v>860</v>
      </c>
      <c r="G42" s="931"/>
      <c r="H42" s="932"/>
      <c r="I42" s="929" t="s">
        <v>910</v>
      </c>
      <c r="J42" s="929"/>
      <c r="K42" s="929"/>
      <c r="L42" s="929"/>
      <c r="N42" s="933" t="s">
        <v>860</v>
      </c>
      <c r="O42" s="934" t="s">
        <v>861</v>
      </c>
      <c r="P42" s="934"/>
      <c r="Q42" s="934"/>
      <c r="R42" s="934"/>
      <c r="S42" s="935" t="s">
        <v>860</v>
      </c>
      <c r="T42" s="936"/>
      <c r="U42" s="937"/>
      <c r="V42" s="934" t="s">
        <v>910</v>
      </c>
      <c r="W42" s="934"/>
      <c r="X42" s="934"/>
      <c r="Y42" s="934"/>
      <c r="AC42" s="835"/>
      <c r="AD42" s="835"/>
      <c r="AE42" s="835"/>
      <c r="AF42" s="835"/>
      <c r="AG42" s="835"/>
      <c r="AH42" s="835"/>
      <c r="AI42" s="835"/>
      <c r="AJ42" s="835"/>
      <c r="AK42" s="835"/>
      <c r="AL42" s="835"/>
      <c r="AM42" s="835"/>
      <c r="AN42" s="835"/>
      <c r="AO42" s="835"/>
      <c r="AP42" s="835"/>
      <c r="AQ42" s="835"/>
      <c r="AR42" s="835"/>
      <c r="AS42" s="835"/>
      <c r="AT42" s="835"/>
      <c r="AU42" s="835"/>
      <c r="AV42" s="835"/>
    </row>
    <row r="43" s="827" customFormat="1" ht="19.5" customHeight="1">
      <c r="A43" s="938"/>
      <c r="B43" s="939" t="s">
        <v>863</v>
      </c>
      <c r="C43" s="940"/>
      <c r="D43" s="939" t="s">
        <v>864</v>
      </c>
      <c r="E43" s="940"/>
      <c r="F43" s="941"/>
      <c r="G43" s="916"/>
      <c r="H43" s="942"/>
      <c r="I43" s="939" t="s">
        <v>863</v>
      </c>
      <c r="J43" s="940"/>
      <c r="K43" s="940"/>
      <c r="L43" s="943"/>
      <c r="N43" s="944"/>
      <c r="O43" s="945" t="s">
        <v>863</v>
      </c>
      <c r="P43" s="946"/>
      <c r="Q43" s="945" t="s">
        <v>864</v>
      </c>
      <c r="R43" s="946"/>
      <c r="S43" s="947"/>
      <c r="T43" s="948"/>
      <c r="U43" s="949"/>
      <c r="V43" s="945" t="s">
        <v>863</v>
      </c>
      <c r="W43" s="946"/>
      <c r="X43" s="946"/>
      <c r="Y43" s="950"/>
      <c r="AC43" s="835"/>
      <c r="AD43" s="835"/>
      <c r="AE43" s="835"/>
      <c r="AF43" s="835"/>
      <c r="AG43" s="835"/>
      <c r="AH43" s="835"/>
      <c r="AI43" s="835"/>
      <c r="AJ43" s="835"/>
      <c r="AK43" s="835"/>
      <c r="AL43" s="835"/>
      <c r="AM43" s="835"/>
      <c r="AN43" s="835"/>
      <c r="AO43" s="835"/>
      <c r="AP43" s="835"/>
      <c r="AQ43" s="835"/>
      <c r="AR43" s="835"/>
      <c r="AS43" s="835"/>
      <c r="AT43" s="835"/>
      <c r="AU43" s="835"/>
      <c r="AV43" s="835"/>
    </row>
    <row r="44" s="827" customFormat="1" ht="19.5" customHeight="1">
      <c r="A44" s="938"/>
      <c r="B44" s="951" t="s">
        <v>866</v>
      </c>
      <c r="C44" s="951"/>
      <c r="D44" s="951" t="s">
        <v>866</v>
      </c>
      <c r="E44" s="951"/>
      <c r="F44" s="941"/>
      <c r="G44" s="916"/>
      <c r="H44" s="942"/>
      <c r="I44" s="951" t="s">
        <v>866</v>
      </c>
      <c r="J44" s="951"/>
      <c r="K44" s="951" t="s">
        <v>867</v>
      </c>
      <c r="L44" s="951"/>
      <c r="N44" s="944"/>
      <c r="O44" s="952" t="s">
        <v>866</v>
      </c>
      <c r="P44" s="952"/>
      <c r="Q44" s="952" t="s">
        <v>866</v>
      </c>
      <c r="R44" s="952"/>
      <c r="S44" s="947"/>
      <c r="T44" s="948"/>
      <c r="U44" s="949"/>
      <c r="V44" s="952" t="s">
        <v>866</v>
      </c>
      <c r="W44" s="952"/>
      <c r="X44" s="952" t="s">
        <v>867</v>
      </c>
      <c r="Y44" s="952"/>
      <c r="AC44" s="835"/>
      <c r="AD44" s="835"/>
      <c r="AE44" s="835"/>
      <c r="AF44" s="835"/>
      <c r="AG44" s="835"/>
      <c r="AH44" s="835"/>
      <c r="AI44" s="835"/>
      <c r="AJ44" s="835"/>
      <c r="AK44" s="835"/>
      <c r="AL44" s="835"/>
      <c r="AM44" s="835"/>
      <c r="AN44" s="835"/>
      <c r="AO44" s="835"/>
      <c r="AP44" s="835"/>
      <c r="AQ44" s="835"/>
      <c r="AR44" s="835"/>
      <c r="AS44" s="835"/>
      <c r="AT44" s="835"/>
      <c r="AU44" s="835"/>
      <c r="AV44" s="835"/>
    </row>
    <row r="45" s="827" customFormat="1" ht="19.5" customHeight="1">
      <c r="A45" s="953"/>
      <c r="B45" s="951" t="s">
        <v>868</v>
      </c>
      <c r="C45" s="951" t="s">
        <v>869</v>
      </c>
      <c r="D45" s="951" t="s">
        <v>868</v>
      </c>
      <c r="E45" s="951" t="s">
        <v>869</v>
      </c>
      <c r="F45" s="954"/>
      <c r="G45" s="955"/>
      <c r="H45" s="956"/>
      <c r="I45" s="951" t="s">
        <v>868</v>
      </c>
      <c r="J45" s="951" t="s">
        <v>869</v>
      </c>
      <c r="K45" s="951" t="s">
        <v>868</v>
      </c>
      <c r="L45" s="951" t="s">
        <v>869</v>
      </c>
      <c r="N45" s="957"/>
      <c r="O45" s="952" t="s">
        <v>868</v>
      </c>
      <c r="P45" s="952" t="s">
        <v>869</v>
      </c>
      <c r="Q45" s="952" t="s">
        <v>868</v>
      </c>
      <c r="R45" s="952" t="s">
        <v>869</v>
      </c>
      <c r="S45" s="958"/>
      <c r="T45" s="959"/>
      <c r="U45" s="960"/>
      <c r="V45" s="952" t="s">
        <v>868</v>
      </c>
      <c r="W45" s="952" t="s">
        <v>869</v>
      </c>
      <c r="X45" s="952" t="s">
        <v>868</v>
      </c>
      <c r="Y45" s="952" t="s">
        <v>869</v>
      </c>
      <c r="AC45" s="835"/>
      <c r="AD45" s="835"/>
      <c r="AE45" s="835"/>
      <c r="AF45" s="835"/>
      <c r="AG45" s="835"/>
      <c r="AH45" s="835"/>
      <c r="AI45" s="835"/>
      <c r="AJ45" s="835"/>
      <c r="AK45" s="835"/>
      <c r="AL45" s="835"/>
      <c r="AM45" s="835"/>
      <c r="AN45" s="835"/>
      <c r="AO45" s="835"/>
      <c r="AP45" s="835"/>
      <c r="AQ45" s="835"/>
      <c r="AR45" s="835"/>
      <c r="AS45" s="835"/>
      <c r="AT45" s="835"/>
      <c r="AU45" s="835"/>
      <c r="AV45" s="835"/>
    </row>
    <row r="46" s="827" customFormat="1" ht="19.5" customHeight="1">
      <c r="A46" s="961" t="s">
        <v>911</v>
      </c>
      <c r="B46" s="962">
        <f>ROUND(O46*0.77*1.85,-2)</f>
        <v>2800</v>
      </c>
      <c r="C46" s="962">
        <f t="shared" si="167"/>
        <v>14000</v>
      </c>
      <c r="D46" s="962">
        <f t="shared" si="167"/>
        <v>3500</v>
      </c>
      <c r="E46" s="962">
        <f t="shared" si="167"/>
        <v>17400</v>
      </c>
      <c r="F46" s="963" t="s">
        <v>912</v>
      </c>
      <c r="G46" s="964"/>
      <c r="H46" s="965"/>
      <c r="I46" s="962">
        <f t="shared" si="176"/>
        <v>3000</v>
      </c>
      <c r="J46" s="962">
        <f t="shared" si="169"/>
        <v>15000</v>
      </c>
      <c r="K46" s="962">
        <f>ROUND(X46*0.77*1.85,-2)</f>
        <v>3700</v>
      </c>
      <c r="L46" s="962">
        <f>ROUND(Y46*0.77*1.85,-2)</f>
        <v>18700</v>
      </c>
      <c r="N46" s="966" t="s">
        <v>911</v>
      </c>
      <c r="O46" s="600">
        <v>1960</v>
      </c>
      <c r="P46" s="600">
        <v>9800</v>
      </c>
      <c r="Q46" s="600">
        <v>2440</v>
      </c>
      <c r="R46" s="600">
        <v>12200</v>
      </c>
      <c r="S46" s="967" t="s">
        <v>912</v>
      </c>
      <c r="T46" s="968"/>
      <c r="U46" s="969"/>
      <c r="V46" s="600">
        <v>2100</v>
      </c>
      <c r="W46" s="600">
        <v>10500</v>
      </c>
      <c r="X46" s="600">
        <v>2620</v>
      </c>
      <c r="Y46" s="600">
        <v>13100</v>
      </c>
      <c r="AC46" s="835"/>
      <c r="AD46" s="835"/>
      <c r="AE46" s="835"/>
      <c r="AF46" s="835"/>
      <c r="AG46" s="835"/>
      <c r="AH46" s="835"/>
      <c r="AI46" s="835"/>
      <c r="AJ46" s="835"/>
      <c r="AK46" s="835"/>
      <c r="AL46" s="835"/>
      <c r="AM46" s="835"/>
      <c r="AN46" s="835"/>
      <c r="AO46" s="835"/>
      <c r="AP46" s="835"/>
      <c r="AQ46" s="835"/>
      <c r="AR46" s="835"/>
      <c r="AS46" s="835"/>
      <c r="AT46" s="835"/>
      <c r="AU46" s="835"/>
      <c r="AV46" s="835"/>
    </row>
    <row r="47" ht="19.5" customHeight="1">
      <c r="A47" s="970"/>
      <c r="B47" s="971"/>
      <c r="C47" s="971"/>
      <c r="D47" s="971"/>
      <c r="E47" s="971"/>
      <c r="F47" s="972"/>
      <c r="G47" s="972"/>
      <c r="H47" s="972"/>
      <c r="I47" s="971"/>
      <c r="J47" s="971"/>
      <c r="K47" s="971"/>
      <c r="L47" s="971"/>
      <c r="N47" s="827"/>
      <c r="O47" s="819"/>
      <c r="P47" s="819"/>
      <c r="Q47" s="819"/>
      <c r="R47" s="819"/>
      <c r="S47" s="914"/>
      <c r="T47" s="914"/>
      <c r="U47" s="914"/>
      <c r="V47" s="819"/>
      <c r="W47" s="819"/>
      <c r="X47" s="819"/>
      <c r="Y47" s="819"/>
    </row>
    <row r="48" s="742" customFormat="1" ht="17.25">
      <c r="A48" s="821" t="s">
        <v>913</v>
      </c>
      <c r="B48" s="822"/>
      <c r="I48" s="823"/>
      <c r="J48" s="823"/>
      <c r="K48" s="911"/>
      <c r="L48" s="912" t="s">
        <v>905</v>
      </c>
      <c r="N48" s="821" t="s">
        <v>913</v>
      </c>
      <c r="O48" s="822"/>
      <c r="V48" s="823"/>
      <c r="W48" s="823"/>
      <c r="X48" s="823"/>
      <c r="Y48" s="826"/>
      <c r="AC48" s="739"/>
      <c r="AD48" s="739"/>
      <c r="AE48" s="739"/>
      <c r="AF48" s="739"/>
      <c r="AG48" s="739"/>
      <c r="AH48" s="739"/>
      <c r="AI48" s="739"/>
      <c r="AJ48" s="739"/>
      <c r="AK48" s="739"/>
      <c r="AL48" s="739"/>
      <c r="AM48" s="739"/>
      <c r="AN48" s="739"/>
      <c r="AO48" s="739"/>
      <c r="AP48" s="739"/>
      <c r="AQ48" s="739"/>
      <c r="AR48" s="739"/>
      <c r="AS48" s="739"/>
      <c r="AT48" s="739"/>
      <c r="AU48" s="739"/>
      <c r="AV48" s="739"/>
    </row>
    <row r="49" s="827" customFormat="1" ht="14.25" customHeight="1">
      <c r="A49" s="828" t="s">
        <v>860</v>
      </c>
      <c r="B49" s="913" t="s">
        <v>861</v>
      </c>
      <c r="C49" s="913"/>
      <c r="D49" s="913"/>
      <c r="E49" s="913"/>
      <c r="F49" s="832" t="s">
        <v>860</v>
      </c>
      <c r="G49" s="833"/>
      <c r="H49" s="834"/>
      <c r="I49" s="913" t="s">
        <v>862</v>
      </c>
      <c r="J49" s="913"/>
      <c r="K49" s="913"/>
      <c r="L49" s="913"/>
      <c r="N49" s="828" t="s">
        <v>860</v>
      </c>
      <c r="O49" s="913" t="s">
        <v>861</v>
      </c>
      <c r="P49" s="913"/>
      <c r="Q49" s="913"/>
      <c r="R49" s="913"/>
      <c r="S49" s="832" t="s">
        <v>860</v>
      </c>
      <c r="T49" s="833"/>
      <c r="U49" s="834"/>
      <c r="V49" s="913" t="s">
        <v>862</v>
      </c>
      <c r="W49" s="913"/>
      <c r="X49" s="913"/>
      <c r="Y49" s="913"/>
      <c r="AC49" s="835"/>
      <c r="AD49" s="835"/>
      <c r="AE49" s="835"/>
      <c r="AF49" s="835"/>
      <c r="AG49" s="835"/>
      <c r="AH49" s="835"/>
      <c r="AI49" s="835"/>
      <c r="AJ49" s="835"/>
      <c r="AK49" s="835"/>
      <c r="AL49" s="835"/>
      <c r="AM49" s="835"/>
      <c r="AN49" s="835"/>
      <c r="AO49" s="835"/>
      <c r="AP49" s="835"/>
      <c r="AQ49" s="835"/>
      <c r="AR49" s="835"/>
      <c r="AS49" s="835"/>
      <c r="AT49" s="835"/>
      <c r="AU49" s="835"/>
      <c r="AV49" s="835"/>
    </row>
    <row r="50" ht="14.25" customHeight="1">
      <c r="A50" s="487"/>
      <c r="B50" s="844" t="s">
        <v>866</v>
      </c>
      <c r="C50" s="844"/>
      <c r="D50" s="844" t="s">
        <v>867</v>
      </c>
      <c r="E50" s="844"/>
      <c r="F50" s="838"/>
      <c r="G50" s="819"/>
      <c r="H50" s="839"/>
      <c r="I50" s="844" t="s">
        <v>866</v>
      </c>
      <c r="J50" s="844"/>
      <c r="K50" s="844" t="s">
        <v>867</v>
      </c>
      <c r="L50" s="844"/>
      <c r="N50" s="487"/>
      <c r="O50" s="844" t="s">
        <v>866</v>
      </c>
      <c r="P50" s="844"/>
      <c r="Q50" s="844" t="s">
        <v>867</v>
      </c>
      <c r="R50" s="844"/>
      <c r="S50" s="838"/>
      <c r="T50" s="819"/>
      <c r="U50" s="839"/>
      <c r="V50" s="844" t="s">
        <v>866</v>
      </c>
      <c r="W50" s="844"/>
      <c r="X50" s="844" t="s">
        <v>867</v>
      </c>
      <c r="Y50" s="844"/>
    </row>
    <row r="51" ht="14.25" customHeight="1">
      <c r="A51" s="843"/>
      <c r="B51" s="844" t="s">
        <v>868</v>
      </c>
      <c r="C51" s="844" t="s">
        <v>869</v>
      </c>
      <c r="D51" s="844" t="s">
        <v>868</v>
      </c>
      <c r="E51" s="844" t="s">
        <v>869</v>
      </c>
      <c r="F51" s="845"/>
      <c r="G51" s="846"/>
      <c r="H51" s="847"/>
      <c r="I51" s="844" t="s">
        <v>868</v>
      </c>
      <c r="J51" s="844" t="s">
        <v>869</v>
      </c>
      <c r="K51" s="844" t="s">
        <v>868</v>
      </c>
      <c r="L51" s="844" t="s">
        <v>869</v>
      </c>
      <c r="N51" s="843"/>
      <c r="O51" s="844" t="s">
        <v>868</v>
      </c>
      <c r="P51" s="844" t="s">
        <v>869</v>
      </c>
      <c r="Q51" s="844" t="s">
        <v>868</v>
      </c>
      <c r="R51" s="844" t="s">
        <v>869</v>
      </c>
      <c r="S51" s="845"/>
      <c r="T51" s="846"/>
      <c r="U51" s="847"/>
      <c r="V51" s="844" t="s">
        <v>868</v>
      </c>
      <c r="W51" s="844" t="s">
        <v>869</v>
      </c>
      <c r="X51" s="844" t="s">
        <v>868</v>
      </c>
      <c r="Y51" s="844" t="s">
        <v>869</v>
      </c>
    </row>
    <row r="52" ht="19.5" customHeight="1">
      <c r="A52" s="973" t="s">
        <v>914</v>
      </c>
      <c r="B52" s="844">
        <f t="shared" ref="B52:B97" si="177">ROUND(O52*0.77*1.85,-2)</f>
        <v>2900</v>
      </c>
      <c r="C52" s="844">
        <f t="shared" si="167"/>
        <v>14400</v>
      </c>
      <c r="D52" s="844">
        <f t="shared" ref="D52:E61" si="178">ROUND(Q52*0.77*1.85,-2)</f>
        <v>3500</v>
      </c>
      <c r="E52" s="844">
        <f t="shared" si="178"/>
        <v>17700</v>
      </c>
      <c r="F52" s="850" t="s">
        <v>915</v>
      </c>
      <c r="G52" s="851"/>
      <c r="H52" s="852"/>
      <c r="I52" s="844">
        <f t="shared" si="176"/>
        <v>3000</v>
      </c>
      <c r="J52" s="844">
        <f t="shared" si="169"/>
        <v>15100</v>
      </c>
      <c r="K52" s="844">
        <f t="shared" si="169"/>
        <v>3600</v>
      </c>
      <c r="L52" s="844">
        <f t="shared" si="169"/>
        <v>18200</v>
      </c>
      <c r="N52" s="973" t="s">
        <v>914</v>
      </c>
      <c r="O52" s="600">
        <v>2020</v>
      </c>
      <c r="P52" s="600">
        <v>10100</v>
      </c>
      <c r="Q52" s="600">
        <v>2480</v>
      </c>
      <c r="R52" s="600">
        <v>12400</v>
      </c>
      <c r="S52" s="850" t="s">
        <v>915</v>
      </c>
      <c r="T52" s="851"/>
      <c r="U52" s="852"/>
      <c r="V52" s="600">
        <v>2120</v>
      </c>
      <c r="W52" s="600">
        <v>10600</v>
      </c>
      <c r="X52" s="600">
        <v>2560</v>
      </c>
      <c r="Y52" s="600">
        <v>12800</v>
      </c>
    </row>
    <row r="53" ht="19.5" customHeight="1">
      <c r="A53" s="973" t="s">
        <v>916</v>
      </c>
      <c r="B53" s="844">
        <f t="shared" si="177"/>
        <v>3200</v>
      </c>
      <c r="C53" s="844">
        <f t="shared" si="167"/>
        <v>16000</v>
      </c>
      <c r="D53" s="844" t="s">
        <v>57</v>
      </c>
      <c r="E53" s="974" t="s">
        <v>57</v>
      </c>
      <c r="G53" s="975"/>
      <c r="I53" s="399"/>
      <c r="J53" s="399"/>
      <c r="K53" s="399"/>
      <c r="L53" s="399"/>
      <c r="N53" s="973" t="s">
        <v>916</v>
      </c>
      <c r="O53" s="600">
        <v>2250</v>
      </c>
      <c r="P53" s="600">
        <v>11250</v>
      </c>
      <c r="Q53" s="600" t="s">
        <v>57</v>
      </c>
      <c r="R53" s="976" t="s">
        <v>57</v>
      </c>
      <c r="S53" s="819"/>
      <c r="T53" s="819"/>
    </row>
    <row r="54" ht="19.5" customHeight="1">
      <c r="A54" s="973" t="s">
        <v>917</v>
      </c>
      <c r="B54" s="844">
        <f t="shared" si="177"/>
        <v>5500</v>
      </c>
      <c r="C54" s="844">
        <f t="shared" si="167"/>
        <v>27500</v>
      </c>
      <c r="D54" s="844" t="s">
        <v>57</v>
      </c>
      <c r="E54" s="974" t="s">
        <v>57</v>
      </c>
      <c r="F54" s="977"/>
      <c r="G54" s="977"/>
      <c r="I54" s="399"/>
      <c r="J54" s="399"/>
      <c r="K54" s="399"/>
      <c r="L54" s="399"/>
      <c r="N54" s="973" t="s">
        <v>917</v>
      </c>
      <c r="O54" s="600">
        <v>3860</v>
      </c>
      <c r="P54" s="976">
        <v>19300</v>
      </c>
      <c r="Q54" s="600" t="s">
        <v>57</v>
      </c>
      <c r="R54" s="976" t="s">
        <v>57</v>
      </c>
      <c r="S54" s="977"/>
      <c r="T54" s="977"/>
    </row>
    <row r="55" ht="19.5" customHeight="1">
      <c r="A55" s="973" t="s">
        <v>918</v>
      </c>
      <c r="B55" s="844">
        <f t="shared" si="177"/>
        <v>3200</v>
      </c>
      <c r="C55" s="844">
        <f t="shared" si="167"/>
        <v>16000</v>
      </c>
      <c r="D55" s="844" t="s">
        <v>57</v>
      </c>
      <c r="E55" s="974" t="s">
        <v>57</v>
      </c>
      <c r="F55" s="977"/>
      <c r="G55" s="977"/>
      <c r="I55" s="399"/>
      <c r="J55" s="399"/>
      <c r="K55" s="399"/>
      <c r="L55" s="399"/>
      <c r="N55" s="973" t="s">
        <v>918</v>
      </c>
      <c r="O55" s="600">
        <v>2250</v>
      </c>
      <c r="P55" s="976">
        <v>11250</v>
      </c>
      <c r="Q55" s="600" t="s">
        <v>57</v>
      </c>
      <c r="R55" s="976" t="s">
        <v>57</v>
      </c>
      <c r="S55" s="977"/>
      <c r="T55" s="977"/>
      <c r="Z55" s="599"/>
    </row>
    <row r="56" ht="19.5" customHeight="1">
      <c r="A56" s="827"/>
      <c r="C56" s="977"/>
      <c r="E56" s="977"/>
      <c r="F56" s="977"/>
      <c r="G56" s="977"/>
      <c r="I56" s="399"/>
      <c r="J56" s="399"/>
      <c r="K56" s="399"/>
      <c r="L56" s="399"/>
      <c r="N56" s="827"/>
      <c r="O56" s="819"/>
      <c r="P56" s="977"/>
      <c r="Q56" s="819"/>
      <c r="R56" s="977"/>
      <c r="S56" s="977"/>
      <c r="T56" s="977"/>
      <c r="Z56" s="599"/>
    </row>
    <row r="57" s="742" customFormat="1" ht="17.25">
      <c r="A57" s="821" t="s">
        <v>919</v>
      </c>
      <c r="B57" s="822"/>
      <c r="H57" s="399"/>
      <c r="I57" s="399"/>
      <c r="J57" s="399"/>
      <c r="K57" s="911"/>
      <c r="L57" s="912" t="s">
        <v>905</v>
      </c>
      <c r="N57" s="821" t="s">
        <v>919</v>
      </c>
      <c r="O57" s="822"/>
      <c r="U57" s="399"/>
      <c r="V57" s="399"/>
      <c r="W57" s="399"/>
      <c r="X57" s="399"/>
      <c r="Y57" s="399"/>
      <c r="AC57" s="739"/>
      <c r="AD57" s="739"/>
      <c r="AE57" s="739"/>
      <c r="AF57" s="739"/>
      <c r="AG57" s="739"/>
      <c r="AH57" s="739"/>
      <c r="AI57" s="739"/>
      <c r="AJ57" s="739"/>
      <c r="AK57" s="739"/>
      <c r="AL57" s="739"/>
      <c r="AM57" s="739"/>
      <c r="AN57" s="739"/>
      <c r="AO57" s="739"/>
      <c r="AP57" s="739"/>
      <c r="AQ57" s="739"/>
      <c r="AR57" s="739"/>
      <c r="AS57" s="739"/>
      <c r="AT57" s="739"/>
      <c r="AU57" s="739"/>
      <c r="AV57" s="739"/>
    </row>
    <row r="58" ht="27.75" customHeight="1">
      <c r="A58" s="973" t="s">
        <v>920</v>
      </c>
      <c r="B58" s="844">
        <f t="shared" si="177"/>
        <v>3800</v>
      </c>
      <c r="C58" s="844">
        <f t="shared" si="167"/>
        <v>19100</v>
      </c>
      <c r="D58" s="844" t="s">
        <v>57</v>
      </c>
      <c r="E58" s="974" t="s">
        <v>57</v>
      </c>
      <c r="F58" s="978" t="s">
        <v>921</v>
      </c>
      <c r="G58" s="979"/>
      <c r="H58" s="980"/>
      <c r="I58" s="844">
        <f t="shared" si="176"/>
        <v>9600</v>
      </c>
      <c r="J58" s="844">
        <f t="shared" si="169"/>
        <v>47900</v>
      </c>
      <c r="K58" s="844">
        <f t="shared" si="169"/>
        <v>10300</v>
      </c>
      <c r="L58" s="844">
        <f t="shared" si="169"/>
        <v>51700</v>
      </c>
      <c r="N58" s="973" t="s">
        <v>920</v>
      </c>
      <c r="O58" s="600">
        <v>2680</v>
      </c>
      <c r="P58" s="976">
        <v>13400</v>
      </c>
      <c r="Q58" s="600" t="s">
        <v>57</v>
      </c>
      <c r="R58" s="976" t="s">
        <v>57</v>
      </c>
      <c r="S58" s="978" t="s">
        <v>921</v>
      </c>
      <c r="T58" s="979"/>
      <c r="U58" s="980"/>
      <c r="V58" s="600">
        <v>6720</v>
      </c>
      <c r="W58" s="600">
        <v>33600</v>
      </c>
      <c r="X58" s="600">
        <v>7260</v>
      </c>
      <c r="Y58" s="600">
        <v>36300</v>
      </c>
    </row>
    <row r="59" ht="19.5" customHeight="1">
      <c r="A59" s="973" t="s">
        <v>922</v>
      </c>
      <c r="B59" s="844">
        <f t="shared" si="177"/>
        <v>4900</v>
      </c>
      <c r="C59" s="844">
        <f t="shared" si="167"/>
        <v>24700</v>
      </c>
      <c r="D59" s="844">
        <f t="shared" si="178"/>
        <v>6500</v>
      </c>
      <c r="E59" s="844">
        <f t="shared" ref="E59:E61" si="179">ROUND(R59*0.77*1.85,-2)</f>
        <v>32300</v>
      </c>
      <c r="F59" s="977"/>
      <c r="G59" s="977"/>
      <c r="I59" s="977"/>
      <c r="J59" s="399"/>
      <c r="K59" s="399"/>
      <c r="L59" s="597"/>
      <c r="N59" s="973" t="s">
        <v>922</v>
      </c>
      <c r="O59" s="600">
        <v>3470</v>
      </c>
      <c r="P59" s="976">
        <v>17350</v>
      </c>
      <c r="Q59" s="600">
        <v>4530</v>
      </c>
      <c r="R59" s="976">
        <v>22650</v>
      </c>
      <c r="S59" s="977"/>
      <c r="T59" s="977"/>
      <c r="V59" s="977"/>
      <c r="Y59" s="597"/>
    </row>
    <row r="60" ht="19.5" customHeight="1">
      <c r="A60" s="973" t="s">
        <v>923</v>
      </c>
      <c r="B60" s="844">
        <f t="shared" si="177"/>
        <v>5600</v>
      </c>
      <c r="C60" s="844">
        <f t="shared" si="167"/>
        <v>27900</v>
      </c>
      <c r="D60" s="844">
        <f t="shared" si="178"/>
        <v>7400</v>
      </c>
      <c r="E60" s="844">
        <f t="shared" si="179"/>
        <v>37000</v>
      </c>
      <c r="F60" s="977"/>
      <c r="G60" s="977"/>
      <c r="I60" s="977"/>
      <c r="J60" s="399"/>
      <c r="K60" s="399"/>
      <c r="L60" s="597"/>
      <c r="N60" s="973" t="s">
        <v>923</v>
      </c>
      <c r="O60" s="600">
        <v>3920</v>
      </c>
      <c r="P60" s="976">
        <v>19600</v>
      </c>
      <c r="Q60" s="600">
        <v>5200</v>
      </c>
      <c r="R60" s="976">
        <v>26000</v>
      </c>
      <c r="S60" s="977"/>
      <c r="T60" s="977"/>
      <c r="V60" s="977"/>
      <c r="Y60" s="597"/>
    </row>
    <row r="61" ht="19.5" customHeight="1">
      <c r="A61" s="973" t="s">
        <v>924</v>
      </c>
      <c r="B61" s="844">
        <f t="shared" si="177"/>
        <v>22900</v>
      </c>
      <c r="C61" s="844">
        <f t="shared" si="167"/>
        <v>114500</v>
      </c>
      <c r="D61" s="844">
        <f t="shared" si="178"/>
        <v>24600</v>
      </c>
      <c r="E61" s="844">
        <f t="shared" si="179"/>
        <v>123000</v>
      </c>
      <c r="F61" s="977"/>
      <c r="G61" s="977"/>
      <c r="I61" s="597"/>
      <c r="J61" s="399"/>
      <c r="K61" s="399"/>
      <c r="L61" s="399"/>
      <c r="N61" s="973" t="s">
        <v>924</v>
      </c>
      <c r="O61" s="600">
        <v>16070</v>
      </c>
      <c r="P61" s="976">
        <v>80350</v>
      </c>
      <c r="Q61" s="600">
        <v>17270</v>
      </c>
      <c r="R61" s="976">
        <v>86350</v>
      </c>
      <c r="S61" s="977"/>
      <c r="T61" s="977"/>
      <c r="V61" s="597"/>
    </row>
    <row r="62" ht="19.5" customHeight="1">
      <c r="O62" s="819"/>
      <c r="P62" s="819"/>
      <c r="Q62" s="819"/>
      <c r="R62" s="819"/>
      <c r="S62" s="819"/>
      <c r="T62" s="819"/>
      <c r="V62" s="819"/>
      <c r="W62" s="819"/>
      <c r="X62" s="819"/>
      <c r="Y62" s="819"/>
    </row>
    <row r="63" s="742" customFormat="1" ht="19.5" customHeight="1">
      <c r="A63" s="821" t="s">
        <v>925</v>
      </c>
      <c r="B63" s="822"/>
      <c r="C63" s="823"/>
      <c r="D63" s="823"/>
      <c r="E63" s="823"/>
      <c r="F63" s="823"/>
      <c r="G63" s="823"/>
      <c r="J63" s="823"/>
      <c r="K63" s="824"/>
      <c r="L63" s="825" t="s">
        <v>905</v>
      </c>
      <c r="N63" s="821" t="s">
        <v>925</v>
      </c>
      <c r="O63" s="822"/>
      <c r="P63" s="823"/>
      <c r="Q63" s="823"/>
      <c r="R63" s="823"/>
      <c r="S63" s="823"/>
      <c r="T63" s="823"/>
      <c r="W63" s="823"/>
      <c r="X63" s="823"/>
      <c r="Y63" s="826" t="s">
        <v>859</v>
      </c>
      <c r="AC63" s="739"/>
      <c r="AD63" s="739"/>
      <c r="AE63" s="739"/>
      <c r="AF63" s="739"/>
      <c r="AG63" s="739"/>
      <c r="AH63" s="739"/>
      <c r="AI63" s="739"/>
      <c r="AJ63" s="739"/>
      <c r="AK63" s="739"/>
      <c r="AL63" s="739"/>
      <c r="AM63" s="739"/>
      <c r="AN63" s="739"/>
      <c r="AO63" s="739"/>
      <c r="AP63" s="739"/>
      <c r="AQ63" s="739"/>
      <c r="AR63" s="739"/>
      <c r="AS63" s="739"/>
      <c r="AT63" s="739"/>
      <c r="AU63" s="739"/>
      <c r="AV63" s="739"/>
    </row>
    <row r="64" s="827" customFormat="1" ht="19.5" customHeight="1">
      <c r="A64" s="828" t="s">
        <v>860</v>
      </c>
      <c r="B64" s="913" t="s">
        <v>861</v>
      </c>
      <c r="C64" s="913"/>
      <c r="D64" s="913"/>
      <c r="E64" s="913"/>
      <c r="F64" s="832" t="s">
        <v>860</v>
      </c>
      <c r="G64" s="833"/>
      <c r="H64" s="834"/>
      <c r="I64" s="913" t="s">
        <v>862</v>
      </c>
      <c r="J64" s="913"/>
      <c r="K64" s="913"/>
      <c r="L64" s="913"/>
      <c r="N64" s="828" t="s">
        <v>860</v>
      </c>
      <c r="O64" s="913" t="s">
        <v>861</v>
      </c>
      <c r="P64" s="913"/>
      <c r="Q64" s="913"/>
      <c r="R64" s="913"/>
      <c r="S64" s="832" t="s">
        <v>860</v>
      </c>
      <c r="T64" s="833"/>
      <c r="U64" s="834"/>
      <c r="V64" s="913" t="s">
        <v>862</v>
      </c>
      <c r="W64" s="913"/>
      <c r="X64" s="913"/>
      <c r="Y64" s="913"/>
      <c r="AC64" s="835"/>
      <c r="AD64" s="835"/>
      <c r="AE64" s="835"/>
      <c r="AF64" s="835"/>
      <c r="AG64" s="835"/>
      <c r="AH64" s="835"/>
      <c r="AI64" s="835"/>
      <c r="AJ64" s="835"/>
      <c r="AK64" s="835"/>
      <c r="AL64" s="835"/>
      <c r="AM64" s="835"/>
      <c r="AN64" s="835"/>
      <c r="AO64" s="835"/>
      <c r="AP64" s="835"/>
      <c r="AQ64" s="835"/>
      <c r="AR64" s="835"/>
      <c r="AS64" s="835"/>
      <c r="AT64" s="835"/>
      <c r="AU64" s="835"/>
      <c r="AV64" s="835"/>
    </row>
    <row r="65" s="827" customFormat="1" ht="19.5" customHeight="1">
      <c r="A65" s="487"/>
      <c r="B65" s="836" t="s">
        <v>863</v>
      </c>
      <c r="C65" s="837"/>
      <c r="D65" s="836" t="s">
        <v>864</v>
      </c>
      <c r="E65" s="837"/>
      <c r="F65" s="838"/>
      <c r="G65" s="819"/>
      <c r="H65" s="839"/>
      <c r="I65" s="836" t="s">
        <v>863</v>
      </c>
      <c r="J65" s="837"/>
      <c r="K65" s="837"/>
      <c r="L65" s="840"/>
      <c r="N65" s="487"/>
      <c r="O65" s="836" t="s">
        <v>863</v>
      </c>
      <c r="P65" s="837"/>
      <c r="Q65" s="836" t="s">
        <v>864</v>
      </c>
      <c r="R65" s="837"/>
      <c r="S65" s="838"/>
      <c r="T65" s="819"/>
      <c r="U65" s="839"/>
      <c r="V65" s="836" t="s">
        <v>863</v>
      </c>
      <c r="W65" s="837"/>
      <c r="X65" s="837"/>
      <c r="Y65" s="840"/>
      <c r="AC65" s="835"/>
      <c r="AD65" s="835"/>
      <c r="AE65" s="835"/>
      <c r="AF65" s="835"/>
      <c r="AG65" s="835"/>
      <c r="AH65" s="835"/>
      <c r="AI65" s="835"/>
      <c r="AJ65" s="835"/>
      <c r="AK65" s="835"/>
      <c r="AL65" s="835"/>
      <c r="AM65" s="835"/>
      <c r="AN65" s="835"/>
      <c r="AO65" s="835"/>
      <c r="AP65" s="835"/>
      <c r="AQ65" s="835"/>
      <c r="AR65" s="835"/>
      <c r="AS65" s="835"/>
      <c r="AT65" s="835"/>
      <c r="AU65" s="835"/>
      <c r="AV65" s="835"/>
    </row>
    <row r="66" ht="19.5" customHeight="1">
      <c r="A66" s="487"/>
      <c r="B66" s="844" t="s">
        <v>866</v>
      </c>
      <c r="C66" s="844"/>
      <c r="D66" s="844" t="s">
        <v>866</v>
      </c>
      <c r="E66" s="844"/>
      <c r="F66" s="838"/>
      <c r="G66" s="819"/>
      <c r="H66" s="839"/>
      <c r="I66" s="844" t="s">
        <v>866</v>
      </c>
      <c r="J66" s="844"/>
      <c r="K66" s="844" t="s">
        <v>867</v>
      </c>
      <c r="L66" s="844"/>
      <c r="N66" s="487"/>
      <c r="O66" s="844" t="s">
        <v>866</v>
      </c>
      <c r="P66" s="844"/>
      <c r="Q66" s="844" t="s">
        <v>866</v>
      </c>
      <c r="R66" s="844"/>
      <c r="S66" s="838"/>
      <c r="T66" s="819"/>
      <c r="U66" s="839"/>
      <c r="V66" s="844" t="s">
        <v>866</v>
      </c>
      <c r="W66" s="844"/>
      <c r="X66" s="844" t="s">
        <v>867</v>
      </c>
      <c r="Y66" s="844"/>
    </row>
    <row r="67" ht="19.5" customHeight="1">
      <c r="A67" s="843"/>
      <c r="B67" s="844" t="s">
        <v>868</v>
      </c>
      <c r="C67" s="844" t="s">
        <v>869</v>
      </c>
      <c r="D67" s="844" t="s">
        <v>868</v>
      </c>
      <c r="E67" s="844" t="s">
        <v>869</v>
      </c>
      <c r="F67" s="845"/>
      <c r="G67" s="846"/>
      <c r="H67" s="847"/>
      <c r="I67" s="844" t="s">
        <v>868</v>
      </c>
      <c r="J67" s="844" t="s">
        <v>869</v>
      </c>
      <c r="K67" s="844" t="s">
        <v>868</v>
      </c>
      <c r="L67" s="844" t="s">
        <v>869</v>
      </c>
      <c r="N67" s="843"/>
      <c r="O67" s="844" t="s">
        <v>868</v>
      </c>
      <c r="P67" s="844" t="s">
        <v>869</v>
      </c>
      <c r="Q67" s="844" t="s">
        <v>868</v>
      </c>
      <c r="R67" s="844" t="s">
        <v>869</v>
      </c>
      <c r="S67" s="845"/>
      <c r="T67" s="846"/>
      <c r="U67" s="847"/>
      <c r="V67" s="844" t="s">
        <v>868</v>
      </c>
      <c r="W67" s="844" t="s">
        <v>869</v>
      </c>
      <c r="X67" s="844" t="s">
        <v>868</v>
      </c>
      <c r="Y67" s="844" t="s">
        <v>869</v>
      </c>
    </row>
    <row r="68" ht="19.5" customHeight="1">
      <c r="A68" s="981" t="s">
        <v>926</v>
      </c>
      <c r="B68" s="844">
        <f t="shared" si="177"/>
        <v>2200</v>
      </c>
      <c r="C68" s="844">
        <f t="shared" si="167"/>
        <v>10900</v>
      </c>
      <c r="D68" s="844">
        <f t="shared" si="167"/>
        <v>2700</v>
      </c>
      <c r="E68" s="844">
        <f t="shared" si="167"/>
        <v>13500</v>
      </c>
      <c r="F68" s="982" t="s">
        <v>927</v>
      </c>
      <c r="G68" s="983"/>
      <c r="H68" s="984"/>
      <c r="I68" s="844">
        <f t="shared" si="176"/>
        <v>2400</v>
      </c>
      <c r="J68" s="844">
        <f t="shared" si="169"/>
        <v>11800</v>
      </c>
      <c r="K68" s="844">
        <f t="shared" ref="K68:L97" si="180">ROUND(X68*0.77*1.85,-2)</f>
        <v>2700</v>
      </c>
      <c r="L68" s="844">
        <f t="shared" si="180"/>
        <v>13700</v>
      </c>
      <c r="N68" s="981" t="s">
        <v>926</v>
      </c>
      <c r="O68" s="600">
        <v>1530</v>
      </c>
      <c r="P68" s="600">
        <v>7650</v>
      </c>
      <c r="Q68" s="600">
        <v>1900</v>
      </c>
      <c r="R68" s="600">
        <v>9500</v>
      </c>
      <c r="S68" s="982" t="s">
        <v>927</v>
      </c>
      <c r="T68" s="983"/>
      <c r="U68" s="984"/>
      <c r="V68" s="600">
        <v>1660</v>
      </c>
      <c r="W68" s="600">
        <v>8300</v>
      </c>
      <c r="X68" s="600">
        <v>1930</v>
      </c>
      <c r="Y68" s="600">
        <v>9650</v>
      </c>
    </row>
    <row r="69" ht="19.5" customHeight="1">
      <c r="A69" s="985" t="s">
        <v>928</v>
      </c>
      <c r="B69" s="844">
        <f t="shared" si="177"/>
        <v>2600</v>
      </c>
      <c r="C69" s="844">
        <f t="shared" si="167"/>
        <v>12800</v>
      </c>
      <c r="D69" s="844">
        <f t="shared" si="167"/>
        <v>3200</v>
      </c>
      <c r="E69" s="844">
        <f t="shared" si="167"/>
        <v>16000</v>
      </c>
      <c r="F69" s="982" t="s">
        <v>929</v>
      </c>
      <c r="G69" s="983"/>
      <c r="H69" s="984"/>
      <c r="I69" s="844">
        <f t="shared" si="176"/>
        <v>3400</v>
      </c>
      <c r="J69" s="844">
        <f t="shared" si="169"/>
        <v>16800</v>
      </c>
      <c r="K69" s="844" t="s">
        <v>57</v>
      </c>
      <c r="L69" s="844" t="s">
        <v>57</v>
      </c>
      <c r="N69" s="985" t="s">
        <v>928</v>
      </c>
      <c r="O69" s="600">
        <v>1800</v>
      </c>
      <c r="P69" s="600">
        <v>9000</v>
      </c>
      <c r="Q69" s="600">
        <v>2240</v>
      </c>
      <c r="R69" s="600">
        <v>11200</v>
      </c>
      <c r="S69" s="982" t="s">
        <v>929</v>
      </c>
      <c r="T69" s="983"/>
      <c r="U69" s="984"/>
      <c r="V69" s="600">
        <v>2360</v>
      </c>
      <c r="W69" s="600">
        <v>11800</v>
      </c>
      <c r="X69" s="600" t="s">
        <v>57</v>
      </c>
      <c r="Y69" s="600" t="s">
        <v>57</v>
      </c>
    </row>
    <row r="70" ht="19.5" customHeight="1">
      <c r="A70" s="985" t="s">
        <v>930</v>
      </c>
      <c r="B70" s="844">
        <f t="shared" si="177"/>
        <v>2600</v>
      </c>
      <c r="C70" s="844">
        <f t="shared" si="167"/>
        <v>12800</v>
      </c>
      <c r="D70" s="844">
        <f t="shared" si="167"/>
        <v>3200</v>
      </c>
      <c r="E70" s="844">
        <f t="shared" si="167"/>
        <v>16000</v>
      </c>
      <c r="F70" s="982" t="s">
        <v>931</v>
      </c>
      <c r="G70" s="983"/>
      <c r="H70" s="984"/>
      <c r="I70" s="844">
        <f t="shared" si="176"/>
        <v>2700</v>
      </c>
      <c r="J70" s="844">
        <f t="shared" si="169"/>
        <v>13500</v>
      </c>
      <c r="K70" s="844">
        <f t="shared" si="180"/>
        <v>3100</v>
      </c>
      <c r="L70" s="844">
        <f t="shared" ref="L70:L77" si="181">ROUND(Y70*0.77*1.85,-2)</f>
        <v>15400</v>
      </c>
      <c r="N70" s="985" t="s">
        <v>930</v>
      </c>
      <c r="O70" s="600">
        <v>1800</v>
      </c>
      <c r="P70" s="600">
        <v>9000</v>
      </c>
      <c r="Q70" s="600">
        <v>2240</v>
      </c>
      <c r="R70" s="600">
        <v>11200</v>
      </c>
      <c r="S70" s="982" t="s">
        <v>931</v>
      </c>
      <c r="T70" s="983"/>
      <c r="U70" s="984"/>
      <c r="V70" s="600">
        <v>1900</v>
      </c>
      <c r="W70" s="600">
        <v>9500</v>
      </c>
      <c r="X70" s="600">
        <v>2160</v>
      </c>
      <c r="Y70" s="600">
        <v>10800</v>
      </c>
    </row>
    <row r="71" ht="19.5" customHeight="1">
      <c r="A71" s="985" t="s">
        <v>932</v>
      </c>
      <c r="B71" s="844">
        <f t="shared" si="177"/>
        <v>2600</v>
      </c>
      <c r="C71" s="844">
        <f t="shared" si="167"/>
        <v>12800</v>
      </c>
      <c r="D71" s="844">
        <f t="shared" si="167"/>
        <v>3200</v>
      </c>
      <c r="E71" s="844">
        <f t="shared" si="167"/>
        <v>16000</v>
      </c>
      <c r="F71" s="982" t="s">
        <v>933</v>
      </c>
      <c r="G71" s="983"/>
      <c r="H71" s="984"/>
      <c r="I71" s="844">
        <f t="shared" si="176"/>
        <v>2700</v>
      </c>
      <c r="J71" s="844">
        <f t="shared" si="169"/>
        <v>13500</v>
      </c>
      <c r="K71" s="844">
        <f t="shared" si="180"/>
        <v>3100</v>
      </c>
      <c r="L71" s="844">
        <f t="shared" si="181"/>
        <v>15400</v>
      </c>
      <c r="N71" s="985" t="s">
        <v>932</v>
      </c>
      <c r="O71" s="600">
        <v>1800</v>
      </c>
      <c r="P71" s="600">
        <v>9000</v>
      </c>
      <c r="Q71" s="600">
        <v>2240</v>
      </c>
      <c r="R71" s="600">
        <v>11200</v>
      </c>
      <c r="S71" s="982" t="s">
        <v>933</v>
      </c>
      <c r="T71" s="983"/>
      <c r="U71" s="984"/>
      <c r="V71" s="600">
        <v>1900</v>
      </c>
      <c r="W71" s="600">
        <v>9500</v>
      </c>
      <c r="X71" s="600">
        <v>2160</v>
      </c>
      <c r="Y71" s="600">
        <v>10800</v>
      </c>
    </row>
    <row r="72" ht="19.5" customHeight="1">
      <c r="A72" s="985" t="s">
        <v>934</v>
      </c>
      <c r="B72" s="844">
        <f t="shared" si="177"/>
        <v>2600</v>
      </c>
      <c r="C72" s="844">
        <f t="shared" si="167"/>
        <v>12800</v>
      </c>
      <c r="D72" s="844">
        <f t="shared" si="167"/>
        <v>3200</v>
      </c>
      <c r="E72" s="844">
        <f t="shared" si="167"/>
        <v>16000</v>
      </c>
      <c r="F72" s="986" t="s">
        <v>935</v>
      </c>
      <c r="G72" s="987"/>
      <c r="H72" s="988"/>
      <c r="I72" s="844">
        <f t="shared" si="176"/>
        <v>2700</v>
      </c>
      <c r="J72" s="844">
        <f t="shared" si="169"/>
        <v>13500</v>
      </c>
      <c r="K72" s="844">
        <f t="shared" si="180"/>
        <v>3100</v>
      </c>
      <c r="L72" s="844">
        <f t="shared" si="181"/>
        <v>15400</v>
      </c>
      <c r="N72" s="985" t="s">
        <v>934</v>
      </c>
      <c r="O72" s="600">
        <v>1800</v>
      </c>
      <c r="P72" s="600">
        <v>9000</v>
      </c>
      <c r="Q72" s="600">
        <v>2240</v>
      </c>
      <c r="R72" s="600">
        <v>11200</v>
      </c>
      <c r="S72" s="986" t="s">
        <v>935</v>
      </c>
      <c r="T72" s="987"/>
      <c r="U72" s="988"/>
      <c r="V72" s="600">
        <v>1900</v>
      </c>
      <c r="W72" s="600">
        <v>9500</v>
      </c>
      <c r="X72" s="600">
        <v>2160</v>
      </c>
      <c r="Y72" s="600">
        <v>10800</v>
      </c>
    </row>
    <row r="73" ht="33.75" customHeight="1">
      <c r="A73" s="989" t="s">
        <v>936</v>
      </c>
      <c r="B73" s="989"/>
      <c r="C73" s="989"/>
      <c r="D73" s="989"/>
      <c r="E73" s="989"/>
      <c r="F73" s="986" t="s">
        <v>937</v>
      </c>
      <c r="G73" s="987"/>
      <c r="H73" s="988"/>
      <c r="I73" s="844">
        <f t="shared" si="176"/>
        <v>2700</v>
      </c>
      <c r="J73" s="844">
        <f t="shared" si="169"/>
        <v>13500</v>
      </c>
      <c r="K73" s="844" t="s">
        <v>57</v>
      </c>
      <c r="L73" s="844" t="s">
        <v>57</v>
      </c>
      <c r="N73" s="989" t="s">
        <v>936</v>
      </c>
      <c r="O73" s="989"/>
      <c r="P73" s="989"/>
      <c r="Q73" s="989"/>
      <c r="R73" s="989"/>
      <c r="S73" s="986" t="s">
        <v>937</v>
      </c>
      <c r="T73" s="987"/>
      <c r="U73" s="988"/>
      <c r="V73" s="600">
        <v>1900</v>
      </c>
      <c r="W73" s="600">
        <v>9500</v>
      </c>
      <c r="X73" s="600">
        <v>2160</v>
      </c>
      <c r="Y73" s="600">
        <v>10800</v>
      </c>
    </row>
    <row r="74" s="827" customFormat="1" ht="30" customHeight="1">
      <c r="A74" s="989"/>
      <c r="B74" s="989"/>
      <c r="C74" s="989"/>
      <c r="D74" s="989"/>
      <c r="E74" s="989"/>
      <c r="F74" s="986" t="s">
        <v>938</v>
      </c>
      <c r="G74" s="987"/>
      <c r="H74" s="988"/>
      <c r="I74" s="844">
        <f t="shared" si="176"/>
        <v>3700</v>
      </c>
      <c r="J74" s="844">
        <f t="shared" si="169"/>
        <v>18500</v>
      </c>
      <c r="K74" s="844" t="s">
        <v>57</v>
      </c>
      <c r="L74" s="844" t="s">
        <v>57</v>
      </c>
      <c r="N74" s="989"/>
      <c r="O74" s="989"/>
      <c r="P74" s="989"/>
      <c r="Q74" s="989"/>
      <c r="R74" s="989"/>
      <c r="S74" s="986" t="s">
        <v>938</v>
      </c>
      <c r="T74" s="987"/>
      <c r="U74" s="988"/>
      <c r="V74" s="600">
        <v>2600</v>
      </c>
      <c r="W74" s="600">
        <v>13000</v>
      </c>
      <c r="X74" s="600" t="s">
        <v>57</v>
      </c>
      <c r="Y74" s="600" t="s">
        <v>57</v>
      </c>
      <c r="AC74" s="835"/>
      <c r="AD74" s="835"/>
      <c r="AE74" s="835"/>
      <c r="AF74" s="835"/>
      <c r="AG74" s="835"/>
      <c r="AH74" s="835"/>
      <c r="AI74" s="835"/>
      <c r="AJ74" s="835"/>
      <c r="AK74" s="835"/>
      <c r="AL74" s="835"/>
      <c r="AM74" s="835"/>
      <c r="AN74" s="835"/>
      <c r="AO74" s="835"/>
      <c r="AP74" s="835"/>
      <c r="AQ74" s="835"/>
      <c r="AR74" s="835"/>
      <c r="AS74" s="835"/>
      <c r="AT74" s="835"/>
      <c r="AU74" s="835"/>
      <c r="AV74" s="835"/>
    </row>
    <row r="75" s="827" customFormat="1" ht="27.75" customHeight="1">
      <c r="A75" s="989"/>
      <c r="B75" s="989"/>
      <c r="C75" s="989"/>
      <c r="D75" s="989"/>
      <c r="E75" s="989"/>
      <c r="F75" s="39" t="s">
        <v>939</v>
      </c>
      <c r="G75" s="39"/>
      <c r="H75" s="39"/>
      <c r="I75" s="844">
        <f t="shared" si="176"/>
        <v>5200</v>
      </c>
      <c r="J75" s="844">
        <f t="shared" ref="J75:L77" si="182">ROUND(W75*0.77*1.85,-2)</f>
        <v>26200</v>
      </c>
      <c r="K75" s="844" t="s">
        <v>57</v>
      </c>
      <c r="L75" s="844" t="s">
        <v>57</v>
      </c>
      <c r="N75" s="989"/>
      <c r="O75" s="989"/>
      <c r="P75" s="989"/>
      <c r="Q75" s="989"/>
      <c r="R75" s="989"/>
      <c r="S75" s="39" t="s">
        <v>939</v>
      </c>
      <c r="T75" s="39"/>
      <c r="U75" s="39"/>
      <c r="V75" s="600">
        <v>3680</v>
      </c>
      <c r="W75" s="600">
        <v>18400</v>
      </c>
      <c r="X75" s="600" t="s">
        <v>57</v>
      </c>
      <c r="Y75" s="600" t="s">
        <v>57</v>
      </c>
      <c r="AC75" s="835"/>
      <c r="AD75" s="835"/>
      <c r="AE75" s="835"/>
      <c r="AF75" s="835"/>
      <c r="AG75" s="835"/>
      <c r="AH75" s="835"/>
      <c r="AI75" s="835"/>
      <c r="AJ75" s="835"/>
      <c r="AK75" s="835"/>
      <c r="AL75" s="835"/>
      <c r="AM75" s="835"/>
      <c r="AN75" s="835"/>
      <c r="AO75" s="835"/>
      <c r="AP75" s="835"/>
      <c r="AQ75" s="835"/>
      <c r="AR75" s="835"/>
      <c r="AS75" s="835"/>
      <c r="AT75" s="835"/>
      <c r="AU75" s="835"/>
      <c r="AV75" s="835"/>
    </row>
    <row r="76" s="827" customFormat="1" ht="27.75" customHeight="1">
      <c r="A76" s="989"/>
      <c r="B76" s="989"/>
      <c r="C76" s="989"/>
      <c r="D76" s="989"/>
      <c r="E76" s="989"/>
      <c r="F76" s="711" t="s">
        <v>940</v>
      </c>
      <c r="G76" s="711"/>
      <c r="H76" s="711"/>
      <c r="I76" s="844"/>
      <c r="J76" s="844"/>
      <c r="K76" s="844"/>
      <c r="L76" s="844"/>
      <c r="N76" s="989"/>
      <c r="O76" s="989"/>
      <c r="P76" s="989"/>
      <c r="Q76" s="989"/>
      <c r="R76" s="989"/>
      <c r="S76" s="711" t="s">
        <v>940</v>
      </c>
      <c r="T76" s="711"/>
      <c r="U76" s="711"/>
      <c r="V76" s="600">
        <v>4000</v>
      </c>
      <c r="W76" s="600">
        <v>20000</v>
      </c>
      <c r="X76" s="600" t="s">
        <v>57</v>
      </c>
      <c r="Y76" s="600" t="s">
        <v>57</v>
      </c>
      <c r="AC76" s="835"/>
      <c r="AD76" s="835"/>
      <c r="AE76" s="835"/>
      <c r="AF76" s="835"/>
      <c r="AG76" s="835"/>
      <c r="AH76" s="835"/>
      <c r="AI76" s="835"/>
      <c r="AJ76" s="835"/>
      <c r="AK76" s="835"/>
      <c r="AL76" s="835"/>
      <c r="AM76" s="835"/>
      <c r="AN76" s="835"/>
      <c r="AO76" s="835"/>
      <c r="AP76" s="835"/>
      <c r="AQ76" s="835"/>
      <c r="AR76" s="835"/>
      <c r="AS76" s="835"/>
      <c r="AT76" s="835"/>
      <c r="AU76" s="835"/>
      <c r="AV76" s="835"/>
    </row>
    <row r="77" ht="33" customHeight="1">
      <c r="A77" s="989"/>
      <c r="B77" s="989"/>
      <c r="C77" s="989"/>
      <c r="D77" s="989"/>
      <c r="E77" s="989"/>
      <c r="F77" s="990" t="s">
        <v>941</v>
      </c>
      <c r="G77" s="990"/>
      <c r="H77" s="990"/>
      <c r="I77" s="844">
        <f t="shared" si="176"/>
        <v>5800</v>
      </c>
      <c r="J77" s="844">
        <f t="shared" si="182"/>
        <v>28800</v>
      </c>
      <c r="K77" s="844">
        <f t="shared" si="180"/>
        <v>6400</v>
      </c>
      <c r="L77" s="844">
        <f t="shared" si="181"/>
        <v>32200</v>
      </c>
      <c r="N77" s="989"/>
      <c r="O77" s="989"/>
      <c r="P77" s="989"/>
      <c r="Q77" s="989"/>
      <c r="R77" s="989"/>
      <c r="S77" s="990" t="s">
        <v>941</v>
      </c>
      <c r="T77" s="990"/>
      <c r="U77" s="990"/>
      <c r="V77" s="600">
        <v>4040</v>
      </c>
      <c r="W77" s="600">
        <v>20200</v>
      </c>
      <c r="X77" s="600">
        <v>4520</v>
      </c>
      <c r="Y77" s="600">
        <v>22600</v>
      </c>
    </row>
    <row r="78" ht="33" customHeight="1">
      <c r="A78" s="991"/>
      <c r="B78" s="991"/>
      <c r="C78" s="991"/>
      <c r="D78" s="991"/>
      <c r="E78" s="991"/>
      <c r="F78" s="992"/>
      <c r="G78" s="992"/>
      <c r="H78" s="992"/>
      <c r="N78" s="991"/>
      <c r="O78" s="991"/>
      <c r="P78" s="991"/>
      <c r="Q78" s="991"/>
      <c r="R78" s="991"/>
      <c r="S78" s="992"/>
      <c r="T78" s="992"/>
      <c r="U78" s="992"/>
      <c r="V78" s="819"/>
      <c r="W78" s="819"/>
      <c r="X78" s="819"/>
      <c r="Y78" s="819"/>
    </row>
    <row r="79" ht="19.5" customHeight="1">
      <c r="A79" s="815" t="s">
        <v>813</v>
      </c>
      <c r="B79" s="816"/>
      <c r="C79" s="816"/>
      <c r="D79" s="816"/>
      <c r="E79" s="816"/>
      <c r="F79" s="773"/>
      <c r="G79" s="816"/>
      <c r="H79" s="993"/>
      <c r="I79" s="993"/>
      <c r="J79" s="816"/>
      <c r="K79" s="816"/>
      <c r="L79" s="816"/>
      <c r="N79" s="815" t="s">
        <v>813</v>
      </c>
      <c r="O79" s="816"/>
      <c r="P79" s="816"/>
      <c r="Q79" s="816"/>
      <c r="R79" s="816"/>
      <c r="S79" s="773"/>
      <c r="T79" s="816"/>
      <c r="U79" s="993"/>
      <c r="V79" s="993"/>
      <c r="W79" s="816"/>
      <c r="X79" s="816"/>
      <c r="Y79" s="816"/>
    </row>
    <row r="80" ht="19.5" customHeight="1">
      <c r="A80" s="815"/>
      <c r="B80" s="816"/>
      <c r="C80" s="816"/>
      <c r="D80" s="816"/>
      <c r="E80" s="816"/>
      <c r="F80" s="773"/>
      <c r="G80" s="816"/>
      <c r="H80" s="993"/>
      <c r="I80" s="993"/>
      <c r="J80" s="816"/>
      <c r="K80" s="816"/>
      <c r="L80" s="816"/>
      <c r="N80" s="815"/>
      <c r="O80" s="816"/>
      <c r="P80" s="816"/>
      <c r="Q80" s="816"/>
      <c r="R80" s="816"/>
      <c r="S80" s="773"/>
      <c r="T80" s="816"/>
      <c r="U80" s="993"/>
      <c r="V80" s="993"/>
      <c r="W80" s="816"/>
      <c r="X80" s="816"/>
      <c r="Y80" s="816"/>
    </row>
    <row r="81" ht="19.5" customHeight="1">
      <c r="A81" s="821" t="s">
        <v>942</v>
      </c>
      <c r="J81" s="816"/>
      <c r="K81" s="816"/>
      <c r="L81" s="816"/>
      <c r="N81" s="821" t="s">
        <v>942</v>
      </c>
      <c r="O81" s="819"/>
      <c r="P81" s="819"/>
      <c r="Q81" s="819"/>
      <c r="R81" s="819"/>
      <c r="S81" s="819"/>
      <c r="T81" s="819"/>
      <c r="V81" s="819"/>
      <c r="W81" s="819"/>
      <c r="X81" s="819"/>
      <c r="Y81" s="819"/>
    </row>
    <row r="82" ht="19.5" customHeight="1">
      <c r="A82" s="759" t="s">
        <v>943</v>
      </c>
      <c r="B82" s="746" t="s">
        <v>944</v>
      </c>
      <c r="C82" s="746"/>
      <c r="D82" s="844" t="s">
        <v>945</v>
      </c>
      <c r="E82" s="844"/>
      <c r="F82" s="844"/>
      <c r="G82" s="844"/>
      <c r="H82" s="844"/>
      <c r="I82" s="844"/>
      <c r="J82" s="816"/>
      <c r="K82" s="816"/>
      <c r="L82" s="816"/>
      <c r="N82" s="994" t="s">
        <v>943</v>
      </c>
      <c r="O82" s="995" t="s">
        <v>944</v>
      </c>
      <c r="P82" s="996"/>
      <c r="Q82" s="844" t="s">
        <v>945</v>
      </c>
      <c r="R82" s="844"/>
      <c r="S82" s="844"/>
      <c r="T82" s="844"/>
      <c r="U82" s="844"/>
      <c r="V82" s="844"/>
      <c r="W82" s="827"/>
      <c r="X82" s="827"/>
      <c r="Y82" s="819"/>
    </row>
    <row r="83" ht="19.5" customHeight="1">
      <c r="A83" s="759"/>
      <c r="B83" s="746"/>
      <c r="C83" s="746"/>
      <c r="D83" s="913" t="s">
        <v>946</v>
      </c>
      <c r="E83" s="913"/>
      <c r="F83" s="913" t="s">
        <v>947</v>
      </c>
      <c r="G83" s="913"/>
      <c r="H83" s="913" t="s">
        <v>948</v>
      </c>
      <c r="I83" s="913"/>
      <c r="J83" s="816"/>
      <c r="K83" s="816"/>
      <c r="L83" s="816"/>
      <c r="N83" s="997"/>
      <c r="O83" s="998"/>
      <c r="P83" s="999"/>
      <c r="Q83" s="913" t="s">
        <v>946</v>
      </c>
      <c r="R83" s="913"/>
      <c r="S83" s="913" t="s">
        <v>947</v>
      </c>
      <c r="T83" s="913"/>
      <c r="U83" s="913" t="s">
        <v>948</v>
      </c>
      <c r="V83" s="913"/>
      <c r="W83" s="1000"/>
      <c r="X83" s="1000"/>
      <c r="Y83" s="1000"/>
    </row>
    <row r="84" ht="19.5" customHeight="1">
      <c r="A84" s="759"/>
      <c r="B84" s="746"/>
      <c r="C84" s="746"/>
      <c r="D84" s="1001" t="s">
        <v>28</v>
      </c>
      <c r="E84" s="1001" t="s">
        <v>25</v>
      </c>
      <c r="F84" s="1001" t="s">
        <v>28</v>
      </c>
      <c r="G84" s="1001" t="s">
        <v>25</v>
      </c>
      <c r="H84" s="1001" t="s">
        <v>28</v>
      </c>
      <c r="I84" s="1001" t="s">
        <v>25</v>
      </c>
      <c r="J84" s="816"/>
      <c r="K84" s="816"/>
      <c r="L84" s="816"/>
      <c r="N84" s="997"/>
      <c r="O84" s="998"/>
      <c r="P84" s="999"/>
      <c r="Q84" s="1001" t="s">
        <v>28</v>
      </c>
      <c r="R84" s="1001" t="s">
        <v>25</v>
      </c>
      <c r="S84" s="1001" t="s">
        <v>28</v>
      </c>
      <c r="T84" s="1001" t="s">
        <v>25</v>
      </c>
      <c r="U84" s="1001" t="s">
        <v>28</v>
      </c>
      <c r="V84" s="1001" t="s">
        <v>25</v>
      </c>
      <c r="W84" s="1002"/>
      <c r="X84" s="1002"/>
      <c r="Y84" s="827"/>
    </row>
    <row r="85" ht="19.5" customHeight="1">
      <c r="A85" s="858" t="s">
        <v>949</v>
      </c>
      <c r="B85" s="913" t="s">
        <v>861</v>
      </c>
      <c r="C85" s="913"/>
      <c r="D85" s="844">
        <f t="shared" ref="D85:D97" si="183">ROUND(Q85*0.77*1.85,-2)</f>
        <v>9200</v>
      </c>
      <c r="E85" s="844">
        <f t="shared" ref="E85:H90" si="184">ROUND(R85*0.77*1.85,-2)</f>
        <v>11100</v>
      </c>
      <c r="F85" s="844">
        <f t="shared" si="184"/>
        <v>13600</v>
      </c>
      <c r="G85" s="844">
        <f t="shared" si="184"/>
        <v>15700</v>
      </c>
      <c r="H85" s="844">
        <f t="shared" si="184"/>
        <v>11000</v>
      </c>
      <c r="I85" s="844" t="s">
        <v>57</v>
      </c>
      <c r="J85" s="816"/>
      <c r="K85" s="816"/>
      <c r="L85" s="816"/>
      <c r="N85" s="858" t="s">
        <v>949</v>
      </c>
      <c r="O85" s="913" t="s">
        <v>861</v>
      </c>
      <c r="P85" s="913"/>
      <c r="Q85" s="844">
        <v>6440</v>
      </c>
      <c r="R85" s="844">
        <v>7820</v>
      </c>
      <c r="S85" s="844">
        <v>9570</v>
      </c>
      <c r="T85" s="844">
        <v>10990</v>
      </c>
      <c r="U85" s="844">
        <v>7720</v>
      </c>
      <c r="V85" s="844" t="s">
        <v>57</v>
      </c>
      <c r="W85" s="819"/>
      <c r="X85" s="1003"/>
      <c r="Y85" s="1003"/>
    </row>
    <row r="86" ht="19.5" customHeight="1">
      <c r="A86" s="858" t="s">
        <v>950</v>
      </c>
      <c r="B86" s="913"/>
      <c r="C86" s="913"/>
      <c r="D86" s="844">
        <f t="shared" si="183"/>
        <v>13200</v>
      </c>
      <c r="E86" s="844">
        <f t="shared" si="184"/>
        <v>16100</v>
      </c>
      <c r="F86" s="844">
        <f t="shared" si="184"/>
        <v>19700</v>
      </c>
      <c r="G86" s="844">
        <f t="shared" si="184"/>
        <v>22600</v>
      </c>
      <c r="H86" s="844">
        <f t="shared" si="184"/>
        <v>15900</v>
      </c>
      <c r="I86" s="844" t="s">
        <v>57</v>
      </c>
      <c r="J86" s="816"/>
      <c r="K86" s="816"/>
      <c r="L86" s="816"/>
      <c r="N86" s="858" t="s">
        <v>950</v>
      </c>
      <c r="O86" s="913"/>
      <c r="P86" s="913"/>
      <c r="Q86" s="844">
        <v>9300</v>
      </c>
      <c r="R86" s="844">
        <v>11290</v>
      </c>
      <c r="S86" s="844">
        <v>13820</v>
      </c>
      <c r="T86" s="844">
        <v>15880</v>
      </c>
      <c r="U86" s="844">
        <v>11140</v>
      </c>
      <c r="V86" s="844" t="s">
        <v>57</v>
      </c>
      <c r="W86" s="1003"/>
      <c r="X86" s="1003"/>
      <c r="Y86" s="1003"/>
    </row>
    <row r="87" ht="19.5" customHeight="1">
      <c r="A87" s="858" t="s">
        <v>951</v>
      </c>
      <c r="B87" s="913"/>
      <c r="C87" s="913"/>
      <c r="D87" s="844">
        <f t="shared" si="183"/>
        <v>16300</v>
      </c>
      <c r="E87" s="844">
        <f t="shared" si="184"/>
        <v>19800</v>
      </c>
      <c r="F87" s="844">
        <f t="shared" si="184"/>
        <v>24200</v>
      </c>
      <c r="G87" s="844">
        <f t="shared" si="184"/>
        <v>27800</v>
      </c>
      <c r="H87" s="844">
        <f t="shared" si="184"/>
        <v>19500</v>
      </c>
      <c r="I87" s="844" t="s">
        <v>57</v>
      </c>
      <c r="J87" s="816"/>
      <c r="K87" s="816"/>
      <c r="L87" s="816"/>
      <c r="N87" s="1004" t="s">
        <v>951</v>
      </c>
      <c r="O87" s="1005"/>
      <c r="P87" s="1005"/>
      <c r="Q87" s="1006">
        <v>11450</v>
      </c>
      <c r="R87" s="1006">
        <v>13900</v>
      </c>
      <c r="S87" s="1006">
        <v>17010</v>
      </c>
      <c r="T87" s="1006">
        <v>19550</v>
      </c>
      <c r="U87" s="1006">
        <v>13720</v>
      </c>
      <c r="V87" s="1006" t="s">
        <v>57</v>
      </c>
      <c r="W87" s="1003"/>
      <c r="X87" s="1003"/>
      <c r="Y87" s="1003"/>
    </row>
    <row r="88" ht="19.5" customHeight="1">
      <c r="A88" s="858" t="s">
        <v>949</v>
      </c>
      <c r="B88" s="747" t="s">
        <v>952</v>
      </c>
      <c r="C88" s="747"/>
      <c r="D88" s="844">
        <f t="shared" si="183"/>
        <v>11400</v>
      </c>
      <c r="E88" s="844">
        <f t="shared" si="184"/>
        <v>12600</v>
      </c>
      <c r="F88" s="844">
        <f t="shared" si="184"/>
        <v>16600</v>
      </c>
      <c r="G88" s="844">
        <f t="shared" si="184"/>
        <v>17800</v>
      </c>
      <c r="H88" s="844" t="s">
        <v>57</v>
      </c>
      <c r="I88" s="844" t="s">
        <v>57</v>
      </c>
      <c r="J88" s="816"/>
      <c r="K88" s="816"/>
      <c r="L88" s="816"/>
      <c r="N88" s="1007" t="s">
        <v>949</v>
      </c>
      <c r="O88" s="758" t="s">
        <v>952</v>
      </c>
      <c r="P88" s="758"/>
      <c r="Q88" s="843">
        <v>7980</v>
      </c>
      <c r="R88" s="843">
        <v>8830</v>
      </c>
      <c r="S88" s="843">
        <v>11660</v>
      </c>
      <c r="T88" s="843">
        <v>12500</v>
      </c>
      <c r="U88" s="843" t="s">
        <v>57</v>
      </c>
      <c r="V88" s="843" t="s">
        <v>57</v>
      </c>
      <c r="W88" s="1003"/>
      <c r="X88" s="1002"/>
      <c r="Y88" s="1003"/>
    </row>
    <row r="89" ht="19.5" customHeight="1">
      <c r="A89" s="858" t="s">
        <v>950</v>
      </c>
      <c r="B89" s="747"/>
      <c r="C89" s="747"/>
      <c r="D89" s="844">
        <f t="shared" si="183"/>
        <v>16400</v>
      </c>
      <c r="E89" s="844">
        <f t="shared" si="184"/>
        <v>18200</v>
      </c>
      <c r="F89" s="844">
        <f t="shared" si="184"/>
        <v>24000</v>
      </c>
      <c r="G89" s="844">
        <f t="shared" si="184"/>
        <v>25700</v>
      </c>
      <c r="H89" s="844" t="s">
        <v>57</v>
      </c>
      <c r="I89" s="844" t="s">
        <v>57</v>
      </c>
      <c r="J89" s="816"/>
      <c r="K89" s="816"/>
      <c r="L89" s="816"/>
      <c r="N89" s="858" t="s">
        <v>950</v>
      </c>
      <c r="O89" s="747"/>
      <c r="P89" s="747"/>
      <c r="Q89" s="844">
        <v>11520</v>
      </c>
      <c r="R89" s="844">
        <v>12750</v>
      </c>
      <c r="S89" s="844">
        <v>16850</v>
      </c>
      <c r="T89" s="844">
        <v>18060</v>
      </c>
      <c r="U89" s="844" t="s">
        <v>57</v>
      </c>
      <c r="V89" s="844" t="s">
        <v>57</v>
      </c>
      <c r="W89" s="1003"/>
      <c r="X89" s="1003"/>
      <c r="Y89" s="1003"/>
    </row>
    <row r="90" ht="19.5" customHeight="1">
      <c r="A90" s="858" t="s">
        <v>951</v>
      </c>
      <c r="B90" s="747"/>
      <c r="C90" s="747"/>
      <c r="D90" s="844">
        <f t="shared" si="183"/>
        <v>20200</v>
      </c>
      <c r="E90" s="844">
        <f t="shared" si="184"/>
        <v>22400</v>
      </c>
      <c r="F90" s="844">
        <f t="shared" si="184"/>
        <v>29500</v>
      </c>
      <c r="G90" s="844">
        <f t="shared" si="184"/>
        <v>31700</v>
      </c>
      <c r="H90" s="844" t="s">
        <v>57</v>
      </c>
      <c r="I90" s="844" t="s">
        <v>57</v>
      </c>
      <c r="J90" s="816"/>
      <c r="K90" s="816"/>
      <c r="L90" s="816"/>
      <c r="N90" s="858" t="s">
        <v>951</v>
      </c>
      <c r="O90" s="747"/>
      <c r="P90" s="747"/>
      <c r="Q90" s="844">
        <v>14190</v>
      </c>
      <c r="R90" s="844">
        <v>15700</v>
      </c>
      <c r="S90" s="844">
        <v>20730</v>
      </c>
      <c r="T90" s="844">
        <v>22220</v>
      </c>
      <c r="U90" s="844" t="s">
        <v>57</v>
      </c>
      <c r="V90" s="844" t="s">
        <v>57</v>
      </c>
      <c r="W90" s="1003"/>
      <c r="X90" s="1003"/>
      <c r="Y90" s="1003"/>
    </row>
    <row r="91" ht="19.5" customHeight="1">
      <c r="A91" s="821" t="s">
        <v>953</v>
      </c>
      <c r="B91" s="822"/>
      <c r="C91" s="823"/>
      <c r="D91" s="823"/>
      <c r="E91" s="823"/>
      <c r="F91" s="823"/>
      <c r="G91" s="823"/>
      <c r="H91" s="742"/>
      <c r="I91" s="742"/>
      <c r="J91" s="823"/>
      <c r="K91" s="823"/>
      <c r="L91" s="826"/>
      <c r="N91" s="821" t="s">
        <v>954</v>
      </c>
      <c r="O91" s="822"/>
      <c r="P91" s="823"/>
      <c r="Q91" s="823"/>
      <c r="R91" s="823"/>
      <c r="S91" s="823"/>
      <c r="T91" s="823"/>
      <c r="U91" s="742"/>
      <c r="V91" s="742"/>
    </row>
    <row r="92" ht="19.5" customHeight="1">
      <c r="A92" s="844" t="s">
        <v>860</v>
      </c>
      <c r="B92" s="913" t="s">
        <v>861</v>
      </c>
      <c r="C92" s="913"/>
      <c r="D92" s="913"/>
      <c r="E92" s="913"/>
      <c r="F92" s="844" t="s">
        <v>860</v>
      </c>
      <c r="G92" s="844"/>
      <c r="H92" s="844"/>
      <c r="I92" s="913" t="s">
        <v>955</v>
      </c>
      <c r="J92" s="913"/>
      <c r="K92" s="913"/>
      <c r="L92" s="913"/>
      <c r="N92" s="844" t="s">
        <v>860</v>
      </c>
      <c r="O92" s="913" t="s">
        <v>861</v>
      </c>
      <c r="P92" s="913"/>
      <c r="Q92" s="913"/>
      <c r="R92" s="913"/>
      <c r="S92" s="844" t="s">
        <v>860</v>
      </c>
      <c r="T92" s="844"/>
      <c r="U92" s="844"/>
      <c r="V92" s="913" t="s">
        <v>955</v>
      </c>
      <c r="W92" s="913"/>
      <c r="X92" s="913"/>
      <c r="Y92" s="913"/>
    </row>
    <row r="93" ht="19.5" customHeight="1">
      <c r="A93" s="844"/>
      <c r="B93" s="844" t="s">
        <v>866</v>
      </c>
      <c r="C93" s="844"/>
      <c r="D93" s="844" t="s">
        <v>867</v>
      </c>
      <c r="E93" s="844"/>
      <c r="F93" s="844"/>
      <c r="G93" s="844"/>
      <c r="H93" s="844"/>
      <c r="I93" s="844" t="s">
        <v>866</v>
      </c>
      <c r="J93" s="844"/>
      <c r="K93" s="844" t="s">
        <v>867</v>
      </c>
      <c r="L93" s="844"/>
      <c r="N93" s="844"/>
      <c r="O93" s="844" t="s">
        <v>866</v>
      </c>
      <c r="P93" s="844"/>
      <c r="Q93" s="844" t="s">
        <v>867</v>
      </c>
      <c r="R93" s="844"/>
      <c r="S93" s="844"/>
      <c r="T93" s="844"/>
      <c r="U93" s="844"/>
      <c r="V93" s="844" t="s">
        <v>866</v>
      </c>
      <c r="W93" s="844"/>
      <c r="X93" s="844" t="s">
        <v>867</v>
      </c>
      <c r="Y93" s="844"/>
    </row>
    <row r="94" ht="19.5" customHeight="1">
      <c r="A94" s="1008" t="s">
        <v>956</v>
      </c>
      <c r="B94" s="841">
        <f t="shared" si="177"/>
        <v>2200</v>
      </c>
      <c r="C94" s="842"/>
      <c r="D94" s="841">
        <f t="shared" si="183"/>
        <v>2500</v>
      </c>
      <c r="E94" s="842"/>
      <c r="F94" s="858" t="s">
        <v>957</v>
      </c>
      <c r="G94" s="858"/>
      <c r="H94" s="858"/>
      <c r="I94" s="841">
        <f t="shared" si="176"/>
        <v>2800</v>
      </c>
      <c r="J94" s="842"/>
      <c r="K94" s="841">
        <f t="shared" si="180"/>
        <v>3100</v>
      </c>
      <c r="L94" s="842"/>
      <c r="N94" s="1008" t="s">
        <v>956</v>
      </c>
      <c r="O94" s="1009">
        <v>1540</v>
      </c>
      <c r="P94" s="1010"/>
      <c r="Q94" s="1009">
        <v>1780</v>
      </c>
      <c r="R94" s="1010"/>
      <c r="S94" s="858" t="s">
        <v>957</v>
      </c>
      <c r="T94" s="858"/>
      <c r="U94" s="858"/>
      <c r="V94" s="1009">
        <v>1940</v>
      </c>
      <c r="W94" s="1010"/>
      <c r="X94" s="1009">
        <v>2180</v>
      </c>
      <c r="Y94" s="1010"/>
    </row>
    <row r="95" s="1011" customFormat="1" ht="15" customHeight="1">
      <c r="A95" s="1012"/>
      <c r="B95" s="1013"/>
      <c r="C95" s="1013"/>
      <c r="D95" s="1013"/>
      <c r="E95" s="1014"/>
      <c r="F95" s="858" t="s">
        <v>958</v>
      </c>
      <c r="G95" s="858"/>
      <c r="H95" s="858"/>
      <c r="I95" s="841">
        <f t="shared" si="176"/>
        <v>4700</v>
      </c>
      <c r="J95" s="842"/>
      <c r="K95" s="841">
        <f t="shared" si="180"/>
        <v>5200</v>
      </c>
      <c r="L95" s="842"/>
      <c r="N95" s="1012"/>
      <c r="O95" s="1013"/>
      <c r="P95" s="1013"/>
      <c r="Q95" s="1013"/>
      <c r="R95" s="1014"/>
      <c r="S95" s="858" t="s">
        <v>958</v>
      </c>
      <c r="T95" s="858"/>
      <c r="U95" s="858"/>
      <c r="V95" s="1009">
        <v>3320</v>
      </c>
      <c r="W95" s="1010"/>
      <c r="X95" s="1009">
        <v>3620</v>
      </c>
      <c r="Y95" s="1010"/>
      <c r="AC95" s="769"/>
      <c r="AD95" s="769"/>
      <c r="AE95" s="769"/>
      <c r="AF95" s="769"/>
      <c r="AG95" s="769"/>
      <c r="AH95" s="769"/>
      <c r="AI95" s="769"/>
      <c r="AJ95" s="769"/>
      <c r="AK95" s="769"/>
      <c r="AL95" s="769"/>
      <c r="AM95" s="769"/>
      <c r="AN95" s="769"/>
      <c r="AO95" s="769"/>
      <c r="AP95" s="769"/>
      <c r="AQ95" s="769"/>
      <c r="AR95" s="769"/>
      <c r="AS95" s="769"/>
      <c r="AT95" s="769"/>
      <c r="AU95" s="769"/>
      <c r="AV95" s="769"/>
    </row>
    <row r="96" s="1011" customFormat="1" ht="15" customHeight="1">
      <c r="A96" s="981" t="s">
        <v>959</v>
      </c>
      <c r="B96" s="841">
        <f t="shared" si="177"/>
        <v>900</v>
      </c>
      <c r="C96" s="842"/>
      <c r="D96" s="841" t="s">
        <v>57</v>
      </c>
      <c r="E96" s="842"/>
      <c r="F96" s="1015" t="s">
        <v>960</v>
      </c>
      <c r="G96" s="1015"/>
      <c r="H96" s="1015"/>
      <c r="I96" s="841">
        <f t="shared" si="176"/>
        <v>1300</v>
      </c>
      <c r="J96" s="842"/>
      <c r="K96" s="841">
        <f t="shared" si="180"/>
        <v>1500</v>
      </c>
      <c r="L96" s="842"/>
      <c r="N96" s="981" t="s">
        <v>959</v>
      </c>
      <c r="O96" s="1009">
        <v>620</v>
      </c>
      <c r="P96" s="1010"/>
      <c r="Q96" s="1009" t="s">
        <v>57</v>
      </c>
      <c r="R96" s="1010"/>
      <c r="S96" s="1016" t="s">
        <v>960</v>
      </c>
      <c r="T96" s="1017"/>
      <c r="U96" s="1018"/>
      <c r="V96" s="1009">
        <v>900</v>
      </c>
      <c r="W96" s="1010"/>
      <c r="X96" s="1009">
        <v>1020</v>
      </c>
      <c r="Y96" s="1010"/>
      <c r="AC96" s="769"/>
      <c r="AD96" s="769"/>
      <c r="AE96" s="769"/>
      <c r="AF96" s="769"/>
      <c r="AG96" s="769"/>
      <c r="AH96" s="769"/>
      <c r="AI96" s="769"/>
      <c r="AJ96" s="769"/>
      <c r="AK96" s="769"/>
      <c r="AL96" s="769"/>
      <c r="AM96" s="769"/>
      <c r="AN96" s="769"/>
      <c r="AO96" s="769"/>
      <c r="AP96" s="769"/>
      <c r="AQ96" s="769"/>
      <c r="AR96" s="769"/>
      <c r="AS96" s="769"/>
      <c r="AT96" s="769"/>
      <c r="AU96" s="769"/>
      <c r="AV96" s="769"/>
    </row>
    <row r="97" s="769" customFormat="1" ht="12" customHeight="1">
      <c r="A97" s="981" t="s">
        <v>961</v>
      </c>
      <c r="B97" s="841">
        <f t="shared" si="177"/>
        <v>2800</v>
      </c>
      <c r="C97" s="842"/>
      <c r="D97" s="841">
        <f t="shared" si="183"/>
        <v>3000</v>
      </c>
      <c r="E97" s="842"/>
      <c r="F97" s="1015" t="s">
        <v>962</v>
      </c>
      <c r="G97" s="1015"/>
      <c r="H97" s="1015"/>
      <c r="I97" s="841">
        <f t="shared" si="176"/>
        <v>3200</v>
      </c>
      <c r="J97" s="842"/>
      <c r="K97" s="841">
        <f t="shared" si="180"/>
        <v>3400</v>
      </c>
      <c r="L97" s="842"/>
      <c r="N97" s="981" t="s">
        <v>961</v>
      </c>
      <c r="O97" s="1009">
        <v>1960</v>
      </c>
      <c r="P97" s="1010"/>
      <c r="Q97" s="1009">
        <v>2120</v>
      </c>
      <c r="R97" s="1010"/>
      <c r="S97" s="1016" t="s">
        <v>962</v>
      </c>
      <c r="T97" s="1017"/>
      <c r="U97" s="1018"/>
      <c r="V97" s="1009">
        <v>2240</v>
      </c>
      <c r="W97" s="1010"/>
      <c r="X97" s="1009">
        <v>2400</v>
      </c>
      <c r="Y97" s="1010"/>
    </row>
    <row r="98" ht="12" customHeight="1">
      <c r="F98" s="992"/>
      <c r="G98" s="992"/>
      <c r="H98" s="992"/>
      <c r="N98" s="821" t="s">
        <v>963</v>
      </c>
      <c r="O98" s="819"/>
      <c r="P98" s="819"/>
      <c r="Q98" s="819"/>
      <c r="R98" s="819"/>
      <c r="S98" s="819"/>
      <c r="T98" s="819"/>
      <c r="V98" s="819"/>
      <c r="W98" s="842"/>
      <c r="X98" s="841">
        <v>1200</v>
      </c>
      <c r="Y98" s="842"/>
    </row>
    <row r="99" ht="15" customHeight="1">
      <c r="A99" s="821" t="s">
        <v>963</v>
      </c>
      <c r="N99" s="994" t="s">
        <v>943</v>
      </c>
      <c r="O99" s="995" t="s">
        <v>944</v>
      </c>
      <c r="P99" s="996"/>
      <c r="Q99" s="1019" t="s">
        <v>964</v>
      </c>
      <c r="R99" s="1019"/>
      <c r="S99" s="1019"/>
      <c r="T99" s="1019"/>
      <c r="U99" s="1019"/>
      <c r="V99" s="1019"/>
      <c r="W99" s="819"/>
      <c r="X99" s="819"/>
      <c r="Y99" s="819"/>
    </row>
    <row r="100" ht="17.25" customHeight="1">
      <c r="A100" s="759" t="s">
        <v>943</v>
      </c>
      <c r="B100" s="746" t="s">
        <v>944</v>
      </c>
      <c r="C100" s="746"/>
      <c r="D100" s="1019" t="s">
        <v>964</v>
      </c>
      <c r="E100" s="1019"/>
      <c r="F100" s="1019"/>
      <c r="G100" s="1019"/>
      <c r="H100" s="1019"/>
      <c r="I100" s="1019"/>
      <c r="J100" s="1019"/>
      <c r="K100" s="1019"/>
      <c r="N100" s="997"/>
      <c r="O100" s="998"/>
      <c r="P100" s="999"/>
      <c r="Q100" s="913" t="s">
        <v>965</v>
      </c>
      <c r="R100" s="913"/>
      <c r="S100" s="913" t="s">
        <v>966</v>
      </c>
      <c r="T100" s="913"/>
      <c r="U100" s="913" t="s">
        <v>967</v>
      </c>
      <c r="V100" s="913"/>
      <c r="W100" s="1019"/>
      <c r="X100" s="1019"/>
      <c r="Y100" s="819"/>
    </row>
    <row r="101" ht="15" customHeight="1">
      <c r="A101" s="759"/>
      <c r="B101" s="746"/>
      <c r="C101" s="746"/>
      <c r="D101" s="913" t="s">
        <v>965</v>
      </c>
      <c r="E101" s="913"/>
      <c r="F101" s="913" t="s">
        <v>966</v>
      </c>
      <c r="G101" s="913"/>
      <c r="H101" s="913" t="s">
        <v>967</v>
      </c>
      <c r="I101" s="913"/>
      <c r="J101" s="913" t="s">
        <v>968</v>
      </c>
      <c r="K101" s="913"/>
      <c r="L101" s="1000"/>
      <c r="N101" s="997"/>
      <c r="O101" s="998"/>
      <c r="P101" s="999"/>
      <c r="Q101" s="1001" t="s">
        <v>28</v>
      </c>
      <c r="R101" s="1001" t="s">
        <v>25</v>
      </c>
      <c r="S101" s="1001" t="s">
        <v>28</v>
      </c>
      <c r="T101" s="1001" t="s">
        <v>25</v>
      </c>
      <c r="U101" s="1001" t="s">
        <v>28</v>
      </c>
      <c r="V101" s="1001" t="s">
        <v>25</v>
      </c>
      <c r="W101" s="829" t="s">
        <v>968</v>
      </c>
      <c r="X101" s="831"/>
      <c r="Y101" s="1000"/>
    </row>
    <row r="102" ht="60">
      <c r="A102" s="759"/>
      <c r="B102" s="746"/>
      <c r="C102" s="746"/>
      <c r="D102" s="1001" t="s">
        <v>28</v>
      </c>
      <c r="E102" s="1001" t="s">
        <v>25</v>
      </c>
      <c r="F102" s="1001" t="s">
        <v>28</v>
      </c>
      <c r="G102" s="1001" t="s">
        <v>25</v>
      </c>
      <c r="H102" s="1001" t="s">
        <v>28</v>
      </c>
      <c r="I102" s="1001" t="s">
        <v>25</v>
      </c>
      <c r="J102" s="1001" t="s">
        <v>28</v>
      </c>
      <c r="K102" s="1001" t="s">
        <v>25</v>
      </c>
      <c r="L102" s="827"/>
      <c r="N102" s="858" t="s">
        <v>949</v>
      </c>
      <c r="O102" s="913" t="s">
        <v>861</v>
      </c>
      <c r="P102" s="913"/>
      <c r="Q102" s="844">
        <v>10960</v>
      </c>
      <c r="R102" s="844" t="s">
        <v>57</v>
      </c>
      <c r="S102" s="844">
        <v>4520</v>
      </c>
      <c r="T102" s="844" t="s">
        <v>57</v>
      </c>
      <c r="U102" s="844">
        <v>20880</v>
      </c>
      <c r="V102" s="844">
        <v>24090</v>
      </c>
      <c r="W102" s="1001" t="s">
        <v>28</v>
      </c>
      <c r="X102" s="1001" t="s">
        <v>25</v>
      </c>
      <c r="Y102" s="827"/>
    </row>
    <row r="103" ht="19.5" customHeight="1">
      <c r="A103" s="858" t="s">
        <v>949</v>
      </c>
      <c r="B103" s="913" t="s">
        <v>861</v>
      </c>
      <c r="C103" s="913"/>
      <c r="D103" s="844">
        <f t="shared" ref="D103:D131" si="185">ROUND(Q102*0.77*1.85,-2)</f>
        <v>15600</v>
      </c>
      <c r="E103" s="844" t="s">
        <v>57</v>
      </c>
      <c r="F103" s="844">
        <f t="shared" ref="F103:F127" si="186">ROUND(S102*0.77*1.85,-2)</f>
        <v>6400</v>
      </c>
      <c r="G103" s="844" t="s">
        <v>57</v>
      </c>
      <c r="H103" s="844">
        <f t="shared" ref="H103:H108" si="187">ROUND(U102*0.77*1.85,-2)</f>
        <v>29700</v>
      </c>
      <c r="I103" s="844">
        <f t="shared" ref="I103:I144" si="188">ROUND(V102*0.77*1.85,-2)</f>
        <v>34300</v>
      </c>
      <c r="J103" s="844">
        <f t="shared" ref="J103:J108" si="189">ROUND(W103*0.77*1.85,-2)</f>
        <v>16100</v>
      </c>
      <c r="K103" s="844">
        <f t="shared" ref="K103:K108" si="190">ROUND(X103*0.77*1.85,-2)</f>
        <v>18700</v>
      </c>
      <c r="N103" s="858" t="s">
        <v>950</v>
      </c>
      <c r="O103" s="913"/>
      <c r="P103" s="913"/>
      <c r="Q103" s="844">
        <v>14600</v>
      </c>
      <c r="R103" s="844" t="s">
        <v>57</v>
      </c>
      <c r="S103" s="844">
        <v>5300</v>
      </c>
      <c r="T103" s="844" t="s">
        <v>57</v>
      </c>
      <c r="U103" s="844">
        <v>26140</v>
      </c>
      <c r="V103" s="844">
        <v>30220</v>
      </c>
      <c r="W103" s="844">
        <v>11310</v>
      </c>
      <c r="X103" s="844">
        <v>13100</v>
      </c>
      <c r="Y103" s="819"/>
    </row>
    <row r="104" ht="19.5" customHeight="1">
      <c r="A104" s="858" t="s">
        <v>950</v>
      </c>
      <c r="B104" s="913"/>
      <c r="C104" s="913"/>
      <c r="D104" s="844">
        <f t="shared" si="185"/>
        <v>20800</v>
      </c>
      <c r="E104" s="844" t="s">
        <v>57</v>
      </c>
      <c r="F104" s="844">
        <f t="shared" si="186"/>
        <v>7500</v>
      </c>
      <c r="G104" s="844" t="s">
        <v>57</v>
      </c>
      <c r="H104" s="844">
        <f t="shared" si="187"/>
        <v>37200</v>
      </c>
      <c r="I104" s="844">
        <f t="shared" si="188"/>
        <v>43000</v>
      </c>
      <c r="J104" s="844">
        <f t="shared" si="189"/>
        <v>17500</v>
      </c>
      <c r="K104" s="844">
        <f t="shared" si="190"/>
        <v>20400</v>
      </c>
      <c r="N104" s="1004" t="s">
        <v>951</v>
      </c>
      <c r="O104" s="1005"/>
      <c r="P104" s="1005"/>
      <c r="Q104" s="1006">
        <v>16750</v>
      </c>
      <c r="R104" s="1006" t="s">
        <v>57</v>
      </c>
      <c r="S104" s="1006">
        <v>5300</v>
      </c>
      <c r="T104" s="1006" t="s">
        <v>57</v>
      </c>
      <c r="U104" s="1006">
        <v>29330</v>
      </c>
      <c r="V104" s="1006">
        <v>33890</v>
      </c>
      <c r="W104" s="844">
        <v>12320</v>
      </c>
      <c r="X104" s="844">
        <v>14340</v>
      </c>
      <c r="Y104" s="819"/>
    </row>
    <row r="105" ht="19.5" customHeight="1">
      <c r="A105" s="858" t="s">
        <v>951</v>
      </c>
      <c r="B105" s="913"/>
      <c r="C105" s="913"/>
      <c r="D105" s="844">
        <f t="shared" si="185"/>
        <v>23900</v>
      </c>
      <c r="E105" s="844" t="s">
        <v>57</v>
      </c>
      <c r="F105" s="844">
        <f t="shared" si="186"/>
        <v>7500</v>
      </c>
      <c r="G105" s="844" t="s">
        <v>57</v>
      </c>
      <c r="H105" s="844">
        <f t="shared" si="187"/>
        <v>41800</v>
      </c>
      <c r="I105" s="844">
        <f t="shared" si="188"/>
        <v>48300</v>
      </c>
      <c r="J105" s="844">
        <f t="shared" si="189"/>
        <v>17500</v>
      </c>
      <c r="K105" s="844">
        <f t="shared" si="190"/>
        <v>20400</v>
      </c>
      <c r="N105" s="1007" t="s">
        <v>949</v>
      </c>
      <c r="O105" s="758" t="s">
        <v>952</v>
      </c>
      <c r="P105" s="758"/>
      <c r="Q105" s="843">
        <v>13080</v>
      </c>
      <c r="R105" s="843">
        <v>14750</v>
      </c>
      <c r="S105" s="843">
        <v>5100</v>
      </c>
      <c r="T105" s="843">
        <v>5920</v>
      </c>
      <c r="U105" s="843">
        <v>30080</v>
      </c>
      <c r="V105" s="843">
        <v>32820</v>
      </c>
      <c r="W105" s="1006">
        <v>12320</v>
      </c>
      <c r="X105" s="1006">
        <v>14340</v>
      </c>
      <c r="Y105" s="819"/>
    </row>
    <row r="106" ht="19.5" customHeight="1">
      <c r="A106" s="858" t="s">
        <v>949</v>
      </c>
      <c r="B106" s="747" t="s">
        <v>952</v>
      </c>
      <c r="C106" s="747"/>
      <c r="D106" s="844">
        <f t="shared" si="185"/>
        <v>18600</v>
      </c>
      <c r="E106" s="844">
        <f t="shared" ref="E106:E146" si="191">ROUND(R105*0.77*1.85,-2)</f>
        <v>21000</v>
      </c>
      <c r="F106" s="844">
        <f t="shared" si="186"/>
        <v>7300</v>
      </c>
      <c r="G106" s="844">
        <f t="shared" ref="G106:G127" si="192">ROUND(T105*0.77*1.85,-2)</f>
        <v>8400</v>
      </c>
      <c r="H106" s="844">
        <f t="shared" si="187"/>
        <v>42800</v>
      </c>
      <c r="I106" s="844">
        <f t="shared" si="188"/>
        <v>46800</v>
      </c>
      <c r="J106" s="844">
        <f t="shared" si="189"/>
        <v>26200</v>
      </c>
      <c r="K106" s="844">
        <f t="shared" si="190"/>
        <v>28900</v>
      </c>
      <c r="N106" s="858" t="s">
        <v>950</v>
      </c>
      <c r="O106" s="747"/>
      <c r="P106" s="747"/>
      <c r="Q106" s="844">
        <v>17460</v>
      </c>
      <c r="R106" s="844">
        <v>19650</v>
      </c>
      <c r="S106" s="844">
        <v>5940</v>
      </c>
      <c r="T106" s="844">
        <v>6900</v>
      </c>
      <c r="U106" s="844">
        <v>37290</v>
      </c>
      <c r="V106" s="844">
        <v>40640</v>
      </c>
      <c r="W106" s="843">
        <v>18420</v>
      </c>
      <c r="X106" s="843">
        <v>20320</v>
      </c>
      <c r="Y106" s="819"/>
    </row>
    <row r="107" ht="19.5" customHeight="1">
      <c r="A107" s="858" t="s">
        <v>950</v>
      </c>
      <c r="B107" s="747"/>
      <c r="C107" s="747"/>
      <c r="D107" s="844">
        <f t="shared" si="185"/>
        <v>24900</v>
      </c>
      <c r="E107" s="844">
        <f t="shared" si="191"/>
        <v>28000</v>
      </c>
      <c r="F107" s="844">
        <f t="shared" si="186"/>
        <v>8500</v>
      </c>
      <c r="G107" s="844">
        <f t="shared" si="192"/>
        <v>9800</v>
      </c>
      <c r="H107" s="844">
        <f t="shared" si="187"/>
        <v>53100</v>
      </c>
      <c r="I107" s="844">
        <f t="shared" si="188"/>
        <v>57900</v>
      </c>
      <c r="J107" s="844">
        <f t="shared" si="189"/>
        <v>29100</v>
      </c>
      <c r="K107" s="844">
        <f t="shared" si="190"/>
        <v>32200</v>
      </c>
      <c r="N107" s="858" t="s">
        <v>951</v>
      </c>
      <c r="O107" s="747"/>
      <c r="P107" s="747"/>
      <c r="Q107" s="844">
        <v>20130</v>
      </c>
      <c r="R107" s="844">
        <v>22600</v>
      </c>
      <c r="S107" s="844">
        <v>5940</v>
      </c>
      <c r="T107" s="844">
        <v>6900</v>
      </c>
      <c r="U107" s="844">
        <v>41170</v>
      </c>
      <c r="V107" s="844">
        <v>44800</v>
      </c>
      <c r="W107" s="844">
        <v>20440</v>
      </c>
      <c r="X107" s="844">
        <v>22580</v>
      </c>
      <c r="Y107" s="819"/>
    </row>
    <row r="108" ht="19.5" customHeight="1">
      <c r="A108" s="858" t="s">
        <v>951</v>
      </c>
      <c r="B108" s="747"/>
      <c r="C108" s="747"/>
      <c r="D108" s="844">
        <f t="shared" si="185"/>
        <v>28700</v>
      </c>
      <c r="E108" s="844">
        <f t="shared" si="191"/>
        <v>32200</v>
      </c>
      <c r="F108" s="844">
        <f t="shared" si="186"/>
        <v>8500</v>
      </c>
      <c r="G108" s="844">
        <f t="shared" si="192"/>
        <v>9800</v>
      </c>
      <c r="H108" s="844">
        <f t="shared" si="187"/>
        <v>58600</v>
      </c>
      <c r="I108" s="844">
        <f t="shared" si="188"/>
        <v>63800</v>
      </c>
      <c r="J108" s="844">
        <f t="shared" si="189"/>
        <v>29100</v>
      </c>
      <c r="K108" s="844">
        <f t="shared" si="190"/>
        <v>32200</v>
      </c>
      <c r="N108" s="599"/>
      <c r="O108" s="599"/>
      <c r="P108" s="599"/>
      <c r="Q108" s="599"/>
      <c r="R108" s="599"/>
      <c r="S108" s="599"/>
      <c r="T108" s="599"/>
      <c r="U108" s="599"/>
      <c r="V108" s="599"/>
      <c r="W108" s="844">
        <v>20440</v>
      </c>
      <c r="X108" s="844">
        <v>22580</v>
      </c>
      <c r="Y108" s="819"/>
    </row>
    <row r="109" ht="15" customHeight="1">
      <c r="A109" s="1020" t="s">
        <v>969</v>
      </c>
      <c r="N109" s="1021"/>
      <c r="O109" s="1021"/>
      <c r="P109" s="1021"/>
      <c r="Q109" s="1021"/>
      <c r="R109" s="1021"/>
      <c r="S109" s="1021"/>
      <c r="T109" s="1021"/>
      <c r="U109" s="1021"/>
      <c r="V109" s="1021"/>
      <c r="W109" s="599"/>
      <c r="X109" s="599"/>
    </row>
    <row r="110" s="1022" customFormat="1" ht="13.5" customHeight="1">
      <c r="A110" s="814" t="s">
        <v>970</v>
      </c>
      <c r="B110" s="1023"/>
      <c r="C110" s="1023"/>
      <c r="D110" s="1023"/>
      <c r="E110" s="1023"/>
      <c r="F110" s="1023"/>
      <c r="G110" s="1023"/>
      <c r="I110" s="1023"/>
      <c r="J110" s="1023"/>
      <c r="K110" s="1023"/>
      <c r="L110" s="1023"/>
      <c r="N110" s="1021"/>
      <c r="O110" s="1021"/>
      <c r="P110" s="1021"/>
      <c r="Q110" s="1021"/>
      <c r="R110" s="1021"/>
      <c r="S110" s="1021"/>
      <c r="T110" s="1021"/>
      <c r="U110" s="1021"/>
      <c r="V110" s="1021"/>
      <c r="W110" s="1021"/>
      <c r="X110" s="1021"/>
      <c r="AC110" s="1024"/>
      <c r="AD110" s="1024"/>
      <c r="AE110" s="1024"/>
      <c r="AF110" s="1024"/>
      <c r="AG110" s="1024"/>
      <c r="AH110" s="1024"/>
      <c r="AI110" s="1024"/>
      <c r="AJ110" s="1024"/>
      <c r="AK110" s="1024"/>
      <c r="AL110" s="1024"/>
      <c r="AM110" s="1024"/>
      <c r="AN110" s="1024"/>
      <c r="AO110" s="1024"/>
      <c r="AP110" s="1024"/>
      <c r="AQ110" s="1024"/>
      <c r="AR110" s="1024"/>
      <c r="AS110" s="1024"/>
      <c r="AT110" s="1024"/>
      <c r="AU110" s="1024"/>
      <c r="AV110" s="1024"/>
    </row>
    <row r="111" s="1022" customFormat="1" ht="13.5" customHeight="1">
      <c r="A111" s="814" t="s">
        <v>971</v>
      </c>
      <c r="B111" s="1023"/>
      <c r="C111" s="1023"/>
      <c r="D111" s="1023"/>
      <c r="E111" s="1023"/>
      <c r="F111" s="1023"/>
      <c r="G111" s="1023"/>
      <c r="I111" s="1023"/>
      <c r="J111" s="1023"/>
      <c r="K111" s="1023"/>
      <c r="L111" s="1023"/>
      <c r="N111" s="1021"/>
      <c r="O111" s="1021"/>
      <c r="P111" s="1021"/>
      <c r="Q111" s="1021"/>
      <c r="R111" s="1021"/>
      <c r="S111" s="1021"/>
      <c r="T111" s="1021"/>
      <c r="U111" s="1021"/>
      <c r="V111" s="1021"/>
      <c r="W111" s="1021"/>
      <c r="X111" s="1021"/>
      <c r="AC111" s="1024"/>
      <c r="AD111" s="1024"/>
      <c r="AE111" s="1024"/>
      <c r="AF111" s="1024"/>
      <c r="AG111" s="1024"/>
      <c r="AH111" s="1024"/>
      <c r="AI111" s="1024"/>
      <c r="AJ111" s="1024"/>
      <c r="AK111" s="1024"/>
      <c r="AL111" s="1024"/>
      <c r="AM111" s="1024"/>
      <c r="AN111" s="1024"/>
      <c r="AO111" s="1024"/>
      <c r="AP111" s="1024"/>
      <c r="AQ111" s="1024"/>
      <c r="AR111" s="1024"/>
      <c r="AS111" s="1024"/>
      <c r="AT111" s="1024"/>
      <c r="AU111" s="1024"/>
      <c r="AV111" s="1024"/>
    </row>
    <row r="112" s="1022" customFormat="1" ht="13.5" customHeight="1">
      <c r="A112" s="814" t="s">
        <v>972</v>
      </c>
      <c r="B112" s="1023"/>
      <c r="C112" s="1023"/>
      <c r="D112" s="1023"/>
      <c r="E112" s="1023"/>
      <c r="F112" s="1023"/>
      <c r="G112" s="1023"/>
      <c r="I112" s="1023"/>
      <c r="J112" s="1023"/>
      <c r="K112" s="1023"/>
      <c r="L112" s="1023"/>
      <c r="N112" s="1021"/>
      <c r="O112" s="1021"/>
      <c r="P112" s="1021"/>
      <c r="Q112" s="1021"/>
      <c r="R112" s="1021"/>
      <c r="S112" s="1021"/>
      <c r="T112" s="1021"/>
      <c r="U112" s="1021"/>
      <c r="V112" s="1021"/>
      <c r="W112" s="1021"/>
      <c r="X112" s="1021"/>
      <c r="AC112" s="1024"/>
      <c r="AD112" s="1024"/>
      <c r="AE112" s="1024"/>
      <c r="AF112" s="1024"/>
      <c r="AG112" s="1024"/>
      <c r="AH112" s="1024"/>
      <c r="AI112" s="1024"/>
      <c r="AJ112" s="1024"/>
      <c r="AK112" s="1024"/>
      <c r="AL112" s="1024"/>
      <c r="AM112" s="1024"/>
      <c r="AN112" s="1024"/>
      <c r="AO112" s="1024"/>
      <c r="AP112" s="1024"/>
      <c r="AQ112" s="1024"/>
      <c r="AR112" s="1024"/>
      <c r="AS112" s="1024"/>
      <c r="AT112" s="1024"/>
      <c r="AU112" s="1024"/>
      <c r="AV112" s="1024"/>
    </row>
    <row r="113" s="1022" customFormat="1" ht="13.5" customHeight="1">
      <c r="A113" s="814" t="s">
        <v>973</v>
      </c>
      <c r="B113" s="1023"/>
      <c r="C113" s="1023"/>
      <c r="D113" s="1023"/>
      <c r="E113" s="1023"/>
      <c r="F113" s="1023"/>
      <c r="G113" s="1023"/>
      <c r="I113" s="1023"/>
      <c r="J113" s="1023"/>
      <c r="K113" s="1023"/>
      <c r="L113" s="1023"/>
      <c r="N113" s="1021"/>
      <c r="O113" s="1021"/>
      <c r="P113" s="1021"/>
      <c r="Q113" s="1021"/>
      <c r="R113" s="1021"/>
      <c r="S113" s="1021"/>
      <c r="T113" s="1021"/>
      <c r="U113" s="1021"/>
      <c r="V113" s="1021"/>
      <c r="W113" s="1021"/>
      <c r="X113" s="1021"/>
      <c r="AC113" s="1024"/>
      <c r="AD113" s="1024"/>
      <c r="AE113" s="1024"/>
      <c r="AF113" s="1024"/>
      <c r="AG113" s="1024"/>
      <c r="AH113" s="1024"/>
      <c r="AI113" s="1024"/>
      <c r="AJ113" s="1024"/>
      <c r="AK113" s="1024"/>
      <c r="AL113" s="1024"/>
      <c r="AM113" s="1024"/>
      <c r="AN113" s="1024"/>
      <c r="AO113" s="1024"/>
      <c r="AP113" s="1024"/>
      <c r="AQ113" s="1024"/>
      <c r="AR113" s="1024"/>
      <c r="AS113" s="1024"/>
      <c r="AT113" s="1024"/>
      <c r="AU113" s="1024"/>
      <c r="AV113" s="1024"/>
    </row>
    <row r="114" s="1022" customFormat="1" ht="13.5" customHeight="1">
      <c r="A114" s="814" t="s">
        <v>974</v>
      </c>
      <c r="B114" s="1023"/>
      <c r="C114" s="1023"/>
      <c r="D114" s="1023"/>
      <c r="E114" s="1023"/>
      <c r="F114" s="1023"/>
      <c r="G114" s="1023"/>
      <c r="I114" s="1023"/>
      <c r="J114" s="1023"/>
      <c r="K114" s="1023"/>
      <c r="L114" s="1023"/>
      <c r="N114" s="1021"/>
      <c r="O114" s="1021"/>
      <c r="P114" s="1021"/>
      <c r="Q114" s="1021"/>
      <c r="R114" s="1021"/>
      <c r="S114" s="1021"/>
      <c r="T114" s="1021"/>
      <c r="U114" s="1021"/>
      <c r="V114" s="1021"/>
      <c r="W114" s="1021"/>
      <c r="X114" s="1021"/>
      <c r="AC114" s="1024"/>
      <c r="AD114" s="1024"/>
      <c r="AE114" s="1024"/>
      <c r="AF114" s="1024"/>
      <c r="AG114" s="1024"/>
      <c r="AH114" s="1024"/>
      <c r="AI114" s="1024"/>
      <c r="AJ114" s="1024"/>
      <c r="AK114" s="1024"/>
      <c r="AL114" s="1024"/>
      <c r="AM114" s="1024"/>
      <c r="AN114" s="1024"/>
      <c r="AO114" s="1024"/>
      <c r="AP114" s="1024"/>
      <c r="AQ114" s="1024"/>
      <c r="AR114" s="1024"/>
      <c r="AS114" s="1024"/>
      <c r="AT114" s="1024"/>
      <c r="AU114" s="1024"/>
      <c r="AV114" s="1024"/>
    </row>
    <row r="115" s="1022" customFormat="1" ht="13.5" customHeight="1">
      <c r="A115" s="1025" t="s">
        <v>975</v>
      </c>
      <c r="B115" s="1023"/>
      <c r="C115" s="1023"/>
      <c r="D115" s="1023"/>
      <c r="E115" s="1023"/>
      <c r="G115" s="1023"/>
      <c r="H115" s="1023"/>
      <c r="I115" s="1023"/>
      <c r="J115" s="1023"/>
      <c r="N115" s="827"/>
      <c r="O115" s="819"/>
      <c r="P115" s="819"/>
      <c r="Q115" s="819"/>
      <c r="R115" s="819"/>
      <c r="S115" s="399"/>
      <c r="T115" s="819"/>
      <c r="U115" s="819"/>
      <c r="V115" s="819"/>
      <c r="W115" s="1021"/>
      <c r="X115" s="1021"/>
      <c r="AC115" s="1024"/>
      <c r="AD115" s="1024"/>
      <c r="AE115" s="1024"/>
      <c r="AF115" s="1024"/>
      <c r="AG115" s="1024"/>
      <c r="AH115" s="1024"/>
      <c r="AI115" s="1024"/>
      <c r="AJ115" s="1024"/>
      <c r="AK115" s="1024"/>
      <c r="AL115" s="1024"/>
      <c r="AM115" s="1024"/>
      <c r="AN115" s="1024"/>
      <c r="AO115" s="1024"/>
      <c r="AP115" s="1024"/>
      <c r="AQ115" s="1024"/>
      <c r="AR115" s="1024"/>
      <c r="AS115" s="1024"/>
      <c r="AT115" s="1024"/>
      <c r="AU115" s="1024"/>
      <c r="AV115" s="1024"/>
    </row>
    <row r="116" ht="15" customHeight="1">
      <c r="A116" s="827"/>
      <c r="F116" s="399"/>
      <c r="H116" s="819"/>
      <c r="K116" s="399"/>
      <c r="L116" s="399"/>
      <c r="N116" s="821" t="s">
        <v>976</v>
      </c>
      <c r="O116" s="819"/>
      <c r="P116" s="819"/>
      <c r="Q116" s="819"/>
      <c r="R116" s="819"/>
      <c r="S116" s="819"/>
      <c r="T116" s="819"/>
      <c r="V116" s="819"/>
      <c r="W116" s="819"/>
    </row>
    <row r="117" ht="15" customHeight="1">
      <c r="A117" s="821" t="s">
        <v>976</v>
      </c>
      <c r="N117" s="759" t="s">
        <v>943</v>
      </c>
      <c r="O117" s="746" t="s">
        <v>944</v>
      </c>
      <c r="P117" s="746"/>
      <c r="Q117" s="844" t="s">
        <v>964</v>
      </c>
      <c r="R117" s="844"/>
      <c r="S117" s="844"/>
      <c r="T117" s="844"/>
      <c r="U117" s="827"/>
      <c r="V117" s="827"/>
      <c r="W117" s="819"/>
      <c r="X117" s="819"/>
      <c r="Y117" s="819"/>
    </row>
    <row r="118" ht="15" customHeight="1">
      <c r="A118" s="759" t="s">
        <v>943</v>
      </c>
      <c r="B118" s="746" t="s">
        <v>944</v>
      </c>
      <c r="C118" s="746"/>
      <c r="D118" s="844" t="s">
        <v>964</v>
      </c>
      <c r="E118" s="844"/>
      <c r="F118" s="844"/>
      <c r="G118" s="844"/>
      <c r="H118" s="827"/>
      <c r="I118" s="827"/>
      <c r="J118" s="827"/>
      <c r="K118" s="827"/>
      <c r="N118" s="759"/>
      <c r="O118" s="746"/>
      <c r="P118" s="746"/>
      <c r="Q118" s="913" t="s">
        <v>977</v>
      </c>
      <c r="R118" s="913"/>
      <c r="S118" s="913" t="s">
        <v>978</v>
      </c>
      <c r="T118" s="913"/>
      <c r="U118" s="1000"/>
      <c r="V118" s="1000"/>
      <c r="W118" s="827"/>
      <c r="X118" s="827"/>
      <c r="Y118" s="819"/>
    </row>
    <row r="119" ht="15" customHeight="1">
      <c r="A119" s="759"/>
      <c r="B119" s="746"/>
      <c r="C119" s="746"/>
      <c r="D119" s="913" t="s">
        <v>977</v>
      </c>
      <c r="E119" s="913"/>
      <c r="F119" s="913" t="s">
        <v>978</v>
      </c>
      <c r="G119" s="913"/>
      <c r="H119" s="1000"/>
      <c r="I119" s="1000"/>
      <c r="J119" s="1000"/>
      <c r="K119" s="1000"/>
      <c r="L119" s="1000"/>
      <c r="N119" s="759"/>
      <c r="O119" s="746"/>
      <c r="P119" s="746"/>
      <c r="Q119" s="1026" t="s">
        <v>28</v>
      </c>
      <c r="R119" s="1026" t="s">
        <v>25</v>
      </c>
      <c r="S119" s="1026" t="s">
        <v>28</v>
      </c>
      <c r="T119" s="1026" t="s">
        <v>25</v>
      </c>
      <c r="U119" s="284"/>
      <c r="V119" s="284"/>
      <c r="W119" s="1000"/>
      <c r="X119" s="1000"/>
      <c r="Y119" s="1000"/>
    </row>
    <row r="120" ht="15" customHeight="1">
      <c r="A120" s="759"/>
      <c r="B120" s="746"/>
      <c r="C120" s="746"/>
      <c r="D120" s="1026" t="s">
        <v>28</v>
      </c>
      <c r="E120" s="1026" t="s">
        <v>25</v>
      </c>
      <c r="F120" s="1026" t="s">
        <v>28</v>
      </c>
      <c r="G120" s="1026" t="s">
        <v>25</v>
      </c>
      <c r="H120" s="284"/>
      <c r="I120" s="284"/>
      <c r="J120" s="284"/>
      <c r="K120" s="284"/>
      <c r="L120" s="284"/>
      <c r="N120" s="858" t="s">
        <v>979</v>
      </c>
      <c r="O120" s="913" t="s">
        <v>861</v>
      </c>
      <c r="P120" s="913"/>
      <c r="Q120" s="843">
        <v>19100</v>
      </c>
      <c r="R120" s="843" t="s">
        <v>57</v>
      </c>
      <c r="S120" s="844">
        <v>25270</v>
      </c>
      <c r="T120" s="844">
        <v>26270</v>
      </c>
      <c r="U120" s="819"/>
      <c r="V120" s="1027"/>
      <c r="W120" s="284"/>
      <c r="X120" s="284"/>
      <c r="Y120" s="284"/>
    </row>
    <row r="121" ht="15" customHeight="1">
      <c r="A121" s="858" t="s">
        <v>979</v>
      </c>
      <c r="B121" s="913" t="s">
        <v>861</v>
      </c>
      <c r="C121" s="913"/>
      <c r="D121" s="843">
        <f t="shared" si="185"/>
        <v>27200</v>
      </c>
      <c r="E121" s="843" t="s">
        <v>57</v>
      </c>
      <c r="F121" s="843">
        <f t="shared" si="186"/>
        <v>36000</v>
      </c>
      <c r="G121" s="843">
        <f t="shared" si="192"/>
        <v>37400</v>
      </c>
      <c r="H121" s="819"/>
      <c r="I121" s="1027"/>
      <c r="J121" s="1027"/>
      <c r="K121" s="1027"/>
      <c r="L121" s="1027"/>
      <c r="N121" s="858" t="s">
        <v>950</v>
      </c>
      <c r="O121" s="913"/>
      <c r="P121" s="913"/>
      <c r="Q121" s="844">
        <v>21400</v>
      </c>
      <c r="R121" s="844" t="s">
        <v>57</v>
      </c>
      <c r="S121" s="844">
        <v>27500</v>
      </c>
      <c r="T121" s="844">
        <v>28610</v>
      </c>
      <c r="U121" s="819"/>
      <c r="V121" s="1027"/>
      <c r="W121" s="1027"/>
      <c r="X121" s="1027"/>
      <c r="Y121" s="1027"/>
    </row>
    <row r="122" ht="17.25" customHeight="1">
      <c r="A122" s="858" t="s">
        <v>950</v>
      </c>
      <c r="B122" s="913"/>
      <c r="C122" s="913"/>
      <c r="D122" s="843">
        <f t="shared" si="185"/>
        <v>30500</v>
      </c>
      <c r="E122" s="843" t="s">
        <v>57</v>
      </c>
      <c r="F122" s="843">
        <f t="shared" si="186"/>
        <v>39200</v>
      </c>
      <c r="G122" s="843">
        <f t="shared" si="192"/>
        <v>40800</v>
      </c>
      <c r="H122" s="819"/>
      <c r="I122" s="1027"/>
      <c r="J122" s="1027"/>
      <c r="K122" s="1027"/>
      <c r="L122" s="1027"/>
      <c r="N122" s="858" t="s">
        <v>951</v>
      </c>
      <c r="O122" s="913"/>
      <c r="P122" s="913"/>
      <c r="Q122" s="844">
        <v>23140</v>
      </c>
      <c r="R122" s="844" t="s">
        <v>57</v>
      </c>
      <c r="S122" s="844">
        <v>29060</v>
      </c>
      <c r="T122" s="844">
        <v>30270</v>
      </c>
      <c r="U122" s="819"/>
      <c r="V122" s="1027"/>
      <c r="W122" s="1027"/>
      <c r="X122" s="1027"/>
      <c r="Y122" s="1027"/>
    </row>
    <row r="123" ht="15" customHeight="1">
      <c r="A123" s="858" t="s">
        <v>951</v>
      </c>
      <c r="B123" s="913"/>
      <c r="C123" s="913"/>
      <c r="D123" s="843">
        <f t="shared" si="185"/>
        <v>33000</v>
      </c>
      <c r="E123" s="843" t="s">
        <v>57</v>
      </c>
      <c r="F123" s="843">
        <f t="shared" si="186"/>
        <v>41400</v>
      </c>
      <c r="G123" s="843">
        <f t="shared" si="192"/>
        <v>43100</v>
      </c>
      <c r="H123" s="819"/>
      <c r="I123" s="1027"/>
      <c r="J123" s="1027"/>
      <c r="K123" s="1027"/>
      <c r="L123" s="1027"/>
      <c r="N123" s="764"/>
      <c r="O123" s="1028"/>
      <c r="P123" s="1029"/>
      <c r="Q123" s="913" t="s">
        <v>980</v>
      </c>
      <c r="R123" s="913"/>
      <c r="S123" s="913" t="s">
        <v>981</v>
      </c>
      <c r="T123" s="913"/>
      <c r="U123" s="1000"/>
      <c r="V123" s="1027"/>
      <c r="W123" s="1027"/>
      <c r="X123" s="1027"/>
      <c r="Y123" s="1027"/>
    </row>
    <row r="124" ht="45">
      <c r="A124" s="764"/>
      <c r="B124" s="1028"/>
      <c r="C124" s="1029"/>
      <c r="D124" s="913" t="s">
        <v>980</v>
      </c>
      <c r="E124" s="913"/>
      <c r="F124" s="913" t="s">
        <v>981</v>
      </c>
      <c r="G124" s="913"/>
      <c r="H124" s="1000"/>
      <c r="I124" s="1027"/>
      <c r="J124" s="1027"/>
      <c r="K124" s="1027"/>
      <c r="L124" s="1027"/>
      <c r="N124" s="858" t="s">
        <v>979</v>
      </c>
      <c r="O124" s="913" t="s">
        <v>861</v>
      </c>
      <c r="P124" s="913"/>
      <c r="Q124" s="844">
        <v>33260</v>
      </c>
      <c r="R124" s="844">
        <v>34280</v>
      </c>
      <c r="S124" s="844">
        <v>67280</v>
      </c>
      <c r="T124" s="844">
        <v>69980</v>
      </c>
      <c r="U124" s="819"/>
      <c r="V124" s="1027"/>
      <c r="W124" s="1027"/>
      <c r="X124" s="1027"/>
      <c r="Y124" s="1027"/>
    </row>
    <row r="125" ht="19.5" customHeight="1">
      <c r="A125" s="858" t="s">
        <v>979</v>
      </c>
      <c r="B125" s="913" t="s">
        <v>861</v>
      </c>
      <c r="C125" s="913"/>
      <c r="D125" s="844">
        <f t="shared" si="185"/>
        <v>47400</v>
      </c>
      <c r="E125" s="844">
        <f t="shared" si="191"/>
        <v>48800</v>
      </c>
      <c r="F125" s="844">
        <f t="shared" si="186"/>
        <v>95800</v>
      </c>
      <c r="G125" s="844">
        <f t="shared" si="192"/>
        <v>99700</v>
      </c>
      <c r="H125" s="819"/>
      <c r="I125" s="1027"/>
      <c r="J125" s="1027"/>
      <c r="K125" s="1027"/>
      <c r="L125" s="1027"/>
      <c r="N125" s="858" t="s">
        <v>950</v>
      </c>
      <c r="O125" s="913"/>
      <c r="P125" s="913"/>
      <c r="Q125" s="844">
        <v>35510</v>
      </c>
      <c r="R125" s="844">
        <v>36600</v>
      </c>
      <c r="S125" s="844">
        <v>73260</v>
      </c>
      <c r="T125" s="844">
        <v>76230</v>
      </c>
      <c r="U125" s="819"/>
      <c r="V125" s="1027"/>
      <c r="W125" s="1027"/>
      <c r="X125" s="1027"/>
      <c r="Y125" s="1027"/>
    </row>
    <row r="126" ht="19.5" customHeight="1">
      <c r="A126" s="858" t="s">
        <v>950</v>
      </c>
      <c r="B126" s="913"/>
      <c r="C126" s="913"/>
      <c r="D126" s="844">
        <f t="shared" si="185"/>
        <v>50600</v>
      </c>
      <c r="E126" s="844">
        <f t="shared" si="191"/>
        <v>52100</v>
      </c>
      <c r="F126" s="844">
        <f t="shared" si="186"/>
        <v>104400</v>
      </c>
      <c r="G126" s="844">
        <f t="shared" si="192"/>
        <v>108600</v>
      </c>
      <c r="H126" s="819"/>
      <c r="I126" s="1027"/>
      <c r="J126" s="1027"/>
      <c r="K126" s="1027"/>
      <c r="L126" s="1027"/>
      <c r="N126" s="858" t="s">
        <v>951</v>
      </c>
      <c r="O126" s="913"/>
      <c r="P126" s="913"/>
      <c r="Q126" s="844">
        <v>37060</v>
      </c>
      <c r="R126" s="844">
        <v>38270</v>
      </c>
      <c r="S126" s="844">
        <v>77370</v>
      </c>
      <c r="T126" s="844">
        <v>80620</v>
      </c>
      <c r="U126" s="819"/>
      <c r="V126" s="1027"/>
      <c r="W126" s="1027"/>
      <c r="X126" s="1027"/>
      <c r="Y126" s="1027"/>
    </row>
    <row r="127" ht="19.5" customHeight="1">
      <c r="A127" s="858" t="s">
        <v>951</v>
      </c>
      <c r="B127" s="913"/>
      <c r="C127" s="913"/>
      <c r="D127" s="844">
        <f t="shared" si="185"/>
        <v>52800</v>
      </c>
      <c r="E127" s="844">
        <f t="shared" si="191"/>
        <v>54500</v>
      </c>
      <c r="F127" s="844">
        <f t="shared" si="186"/>
        <v>110200</v>
      </c>
      <c r="G127" s="844">
        <f t="shared" si="192"/>
        <v>114800</v>
      </c>
      <c r="H127" s="819"/>
      <c r="I127" s="1027"/>
      <c r="J127" s="1027"/>
      <c r="K127" s="1027"/>
      <c r="L127" s="1027"/>
      <c r="N127" s="764"/>
      <c r="O127" s="1028"/>
      <c r="P127" s="1029"/>
      <c r="Q127" s="913" t="s">
        <v>982</v>
      </c>
      <c r="R127" s="913"/>
      <c r="S127" s="1030"/>
      <c r="T127" s="1031"/>
      <c r="U127" s="1000"/>
      <c r="V127" s="1027"/>
      <c r="W127" s="1027"/>
      <c r="X127" s="1027"/>
      <c r="Y127" s="1027"/>
    </row>
    <row r="128" ht="19.5" customHeight="1">
      <c r="A128" s="764"/>
      <c r="B128" s="1028"/>
      <c r="C128" s="1029"/>
      <c r="D128" s="913" t="s">
        <v>982</v>
      </c>
      <c r="E128" s="913"/>
      <c r="F128" s="1030"/>
      <c r="G128" s="1031"/>
      <c r="H128" s="1000"/>
      <c r="I128" s="1027"/>
      <c r="J128" s="1027"/>
      <c r="K128" s="1027"/>
      <c r="L128" s="1027"/>
      <c r="N128" s="858" t="s">
        <v>979</v>
      </c>
      <c r="O128" s="913" t="s">
        <v>955</v>
      </c>
      <c r="P128" s="913"/>
      <c r="Q128" s="843">
        <v>45750</v>
      </c>
      <c r="R128" s="843">
        <v>48120</v>
      </c>
      <c r="S128" s="819"/>
      <c r="T128" s="819"/>
      <c r="U128" s="819"/>
      <c r="V128" s="1027"/>
      <c r="W128" s="1027"/>
      <c r="X128" s="1027"/>
      <c r="Y128" s="1027"/>
    </row>
    <row r="129" ht="19.5" customHeight="1">
      <c r="A129" s="858" t="s">
        <v>979</v>
      </c>
      <c r="B129" s="913" t="s">
        <v>955</v>
      </c>
      <c r="C129" s="913"/>
      <c r="D129" s="843">
        <f t="shared" si="185"/>
        <v>65200</v>
      </c>
      <c r="E129" s="843">
        <f t="shared" si="191"/>
        <v>68500</v>
      </c>
      <c r="H129" s="819"/>
      <c r="I129" s="1027"/>
      <c r="J129" s="1027"/>
      <c r="K129" s="1027"/>
      <c r="L129" s="1027"/>
      <c r="N129" s="858" t="s">
        <v>950</v>
      </c>
      <c r="O129" s="913"/>
      <c r="P129" s="913"/>
      <c r="Q129" s="844">
        <v>48480</v>
      </c>
      <c r="R129" s="844">
        <v>51070</v>
      </c>
      <c r="S129" s="819"/>
      <c r="T129" s="819"/>
      <c r="U129" s="819"/>
      <c r="V129" s="1027"/>
      <c r="W129" s="1027"/>
      <c r="X129" s="1027"/>
      <c r="Y129" s="1027"/>
    </row>
    <row r="130" ht="19.5" customHeight="1">
      <c r="A130" s="858" t="s">
        <v>950</v>
      </c>
      <c r="B130" s="913"/>
      <c r="C130" s="913"/>
      <c r="D130" s="843">
        <f t="shared" si="185"/>
        <v>69100</v>
      </c>
      <c r="E130" s="843">
        <f t="shared" si="191"/>
        <v>72700</v>
      </c>
      <c r="H130" s="819"/>
      <c r="I130" s="1027"/>
      <c r="J130" s="1027"/>
      <c r="K130" s="1027"/>
      <c r="L130" s="1027"/>
      <c r="N130" s="858" t="s">
        <v>951</v>
      </c>
      <c r="O130" s="913"/>
      <c r="P130" s="913"/>
      <c r="Q130" s="844">
        <v>50520</v>
      </c>
      <c r="R130" s="844">
        <v>53080</v>
      </c>
      <c r="S130" s="819"/>
      <c r="T130" s="819"/>
      <c r="U130" s="819"/>
      <c r="V130" s="1027"/>
      <c r="W130" s="1027"/>
      <c r="X130" s="1027"/>
      <c r="Y130" s="1027"/>
    </row>
    <row r="131" ht="19.5" customHeight="1">
      <c r="A131" s="858" t="s">
        <v>951</v>
      </c>
      <c r="B131" s="913"/>
      <c r="C131" s="913"/>
      <c r="D131" s="843">
        <f t="shared" si="185"/>
        <v>72000</v>
      </c>
      <c r="E131" s="843">
        <f t="shared" si="191"/>
        <v>75600</v>
      </c>
      <c r="H131" s="819"/>
      <c r="I131" s="1027"/>
      <c r="J131" s="1027"/>
      <c r="K131" s="1027"/>
      <c r="L131" s="1027"/>
      <c r="N131" s="1020" t="s">
        <v>969</v>
      </c>
      <c r="O131" s="819"/>
      <c r="P131" s="819"/>
      <c r="Q131" s="819"/>
      <c r="R131" s="819"/>
      <c r="S131" s="819"/>
      <c r="T131" s="819"/>
      <c r="V131" s="819"/>
      <c r="W131" s="1027"/>
      <c r="X131" s="1027"/>
      <c r="Y131" s="1027"/>
    </row>
    <row r="132" ht="19.5" customHeight="1">
      <c r="A132" s="1020" t="s">
        <v>969</v>
      </c>
      <c r="N132" s="827" t="s">
        <v>983</v>
      </c>
      <c r="O132" s="819"/>
      <c r="P132" s="819"/>
      <c r="Q132" s="819"/>
      <c r="R132" s="819"/>
      <c r="S132" s="819"/>
      <c r="T132" s="819"/>
      <c r="W132" s="819"/>
      <c r="X132" s="819"/>
      <c r="Y132" s="819"/>
    </row>
    <row r="133" ht="15" customHeight="1">
      <c r="A133" s="827" t="s">
        <v>983</v>
      </c>
      <c r="I133" s="399"/>
      <c r="J133" s="399"/>
      <c r="K133" s="399"/>
      <c r="L133" s="399"/>
      <c r="N133" s="1032" t="s">
        <v>984</v>
      </c>
      <c r="O133" s="819"/>
      <c r="P133" s="819"/>
      <c r="Q133" s="819"/>
      <c r="R133" s="819"/>
      <c r="S133" s="819"/>
      <c r="T133" s="819"/>
    </row>
    <row r="134" ht="15" customHeight="1">
      <c r="A134" s="1032" t="s">
        <v>984</v>
      </c>
      <c r="I134" s="399"/>
      <c r="J134" s="399"/>
      <c r="K134" s="399"/>
      <c r="L134" s="399"/>
      <c r="N134" s="1032" t="s">
        <v>985</v>
      </c>
      <c r="O134" s="819"/>
      <c r="P134" s="819"/>
      <c r="Q134" s="819"/>
      <c r="R134" s="819"/>
      <c r="S134" s="819"/>
      <c r="T134" s="819"/>
    </row>
    <row r="135" ht="15" customHeight="1">
      <c r="A135" s="1032" t="s">
        <v>985</v>
      </c>
      <c r="I135" s="399"/>
      <c r="J135" s="399"/>
      <c r="K135" s="399"/>
      <c r="L135" s="399"/>
      <c r="N135" s="1032" t="s">
        <v>986</v>
      </c>
      <c r="O135" s="819"/>
      <c r="P135" s="819"/>
      <c r="Q135" s="819"/>
      <c r="R135" s="819"/>
      <c r="S135" s="819"/>
      <c r="T135" s="819"/>
    </row>
    <row r="136" ht="8.25" customHeight="1">
      <c r="A136" s="1032" t="s">
        <v>986</v>
      </c>
      <c r="I136" s="399"/>
      <c r="J136" s="399"/>
      <c r="K136" s="399"/>
      <c r="L136" s="399"/>
      <c r="N136" s="399" t="s">
        <v>987</v>
      </c>
      <c r="O136" s="819"/>
      <c r="P136" s="819"/>
      <c r="Q136" s="819"/>
      <c r="R136" s="819"/>
      <c r="S136" s="819"/>
      <c r="T136" s="819"/>
    </row>
    <row r="137" ht="15" customHeight="1">
      <c r="A137" s="399" t="s">
        <v>987</v>
      </c>
      <c r="I137" s="399"/>
      <c r="J137" s="399"/>
      <c r="K137" s="399"/>
      <c r="L137" s="399"/>
      <c r="N137" s="1032" t="s">
        <v>988</v>
      </c>
      <c r="O137" s="819"/>
      <c r="P137" s="819"/>
      <c r="Q137" s="819"/>
      <c r="R137" s="819"/>
      <c r="S137" s="819"/>
      <c r="T137" s="819"/>
    </row>
    <row r="138" ht="9.75" customHeight="1">
      <c r="A138" s="1032" t="s">
        <v>988</v>
      </c>
      <c r="I138" s="399"/>
      <c r="J138" s="399"/>
      <c r="K138" s="399"/>
      <c r="L138" s="399"/>
      <c r="N138" s="827"/>
      <c r="O138" s="819"/>
      <c r="P138" s="819"/>
      <c r="Q138" s="819"/>
      <c r="R138" s="819"/>
      <c r="S138" s="819"/>
      <c r="T138" s="819"/>
    </row>
    <row r="139" ht="15" customHeight="1">
      <c r="A139" s="827"/>
      <c r="I139" s="399"/>
      <c r="K139" s="399"/>
      <c r="L139" s="399"/>
      <c r="N139" s="821" t="s">
        <v>989</v>
      </c>
      <c r="O139" s="822"/>
      <c r="P139" s="742"/>
      <c r="Q139" s="742"/>
      <c r="R139" s="742"/>
      <c r="S139" s="742"/>
      <c r="T139" s="742"/>
      <c r="U139" s="742"/>
      <c r="V139" s="823"/>
      <c r="W139" s="819"/>
    </row>
    <row r="140" ht="15" customHeight="1">
      <c r="A140" s="821" t="s">
        <v>990</v>
      </c>
      <c r="B140" s="822"/>
      <c r="C140" s="742"/>
      <c r="D140" s="742"/>
      <c r="E140" s="742"/>
      <c r="F140" s="742"/>
      <c r="G140" s="742"/>
      <c r="H140" s="742"/>
      <c r="I140" s="823"/>
      <c r="J140" s="823"/>
      <c r="K140" s="823"/>
      <c r="L140" s="826"/>
      <c r="N140" s="832" t="s">
        <v>617</v>
      </c>
      <c r="O140" s="833"/>
      <c r="P140" s="833"/>
      <c r="Q140" s="834"/>
      <c r="R140" s="841" t="s">
        <v>991</v>
      </c>
      <c r="S140" s="1033"/>
      <c r="T140" s="1033"/>
      <c r="U140" s="1033"/>
      <c r="V140" s="1033"/>
      <c r="W140" s="823"/>
      <c r="X140" s="823"/>
      <c r="Y140" s="826"/>
    </row>
    <row r="141" ht="15" customHeight="1">
      <c r="A141" s="832" t="s">
        <v>617</v>
      </c>
      <c r="B141" s="833"/>
      <c r="C141" s="833"/>
      <c r="D141" s="834"/>
      <c r="E141" s="841" t="s">
        <v>991</v>
      </c>
      <c r="F141" s="1033"/>
      <c r="G141" s="1033"/>
      <c r="H141" s="1033"/>
      <c r="I141" s="1033"/>
      <c r="J141" s="1033"/>
      <c r="K141" s="1033"/>
      <c r="L141" s="842"/>
      <c r="N141" s="845"/>
      <c r="O141" s="846"/>
      <c r="P141" s="846"/>
      <c r="Q141" s="847"/>
      <c r="R141" s="829" t="s">
        <v>866</v>
      </c>
      <c r="S141" s="830"/>
      <c r="T141" s="830"/>
      <c r="U141" s="831"/>
      <c r="V141" s="829" t="s">
        <v>867</v>
      </c>
      <c r="W141" s="830"/>
      <c r="X141" s="830"/>
      <c r="Y141" s="831"/>
    </row>
    <row r="142" ht="15" customHeight="1">
      <c r="A142" s="845"/>
      <c r="B142" s="846"/>
      <c r="C142" s="846"/>
      <c r="D142" s="847"/>
      <c r="E142" s="829" t="s">
        <v>866</v>
      </c>
      <c r="F142" s="830"/>
      <c r="G142" s="830"/>
      <c r="H142" s="831"/>
      <c r="I142" s="829" t="s">
        <v>867</v>
      </c>
      <c r="J142" s="830"/>
      <c r="K142" s="830"/>
      <c r="L142" s="831"/>
      <c r="N142" s="850" t="s">
        <v>992</v>
      </c>
      <c r="O142" s="851"/>
      <c r="P142" s="851"/>
      <c r="Q142" s="852"/>
      <c r="R142" s="841">
        <v>6670</v>
      </c>
      <c r="S142" s="1033"/>
      <c r="T142" s="1033"/>
      <c r="U142" s="842"/>
      <c r="V142" s="841" t="s">
        <v>57</v>
      </c>
      <c r="W142" s="1033"/>
      <c r="X142" s="1033"/>
      <c r="Y142" s="842"/>
    </row>
    <row r="143" s="281" customFormat="1" ht="15" customHeight="1">
      <c r="A143" s="850" t="s">
        <v>992</v>
      </c>
      <c r="B143" s="851"/>
      <c r="C143" s="851"/>
      <c r="D143" s="852"/>
      <c r="E143" s="841">
        <f t="shared" si="191"/>
        <v>9500</v>
      </c>
      <c r="F143" s="1033">
        <v>0</v>
      </c>
      <c r="G143" s="1033">
        <v>0</v>
      </c>
      <c r="H143" s="842">
        <v>0</v>
      </c>
      <c r="I143" s="841" t="s">
        <v>57</v>
      </c>
      <c r="J143" s="1033"/>
      <c r="K143" s="1033"/>
      <c r="L143" s="842"/>
      <c r="N143" s="850" t="s">
        <v>993</v>
      </c>
      <c r="O143" s="851"/>
      <c r="P143" s="851"/>
      <c r="Q143" s="852"/>
      <c r="R143" s="841">
        <v>8650</v>
      </c>
      <c r="S143" s="1033"/>
      <c r="T143" s="1033"/>
      <c r="U143" s="842"/>
      <c r="V143" s="841">
        <v>10840</v>
      </c>
      <c r="W143" s="1033"/>
      <c r="X143" s="1033"/>
      <c r="Y143" s="842"/>
      <c r="AC143" s="280"/>
      <c r="AD143" s="280"/>
      <c r="AE143" s="280"/>
      <c r="AF143" s="280"/>
      <c r="AG143" s="280"/>
      <c r="AH143" s="280"/>
      <c r="AI143" s="280"/>
      <c r="AJ143" s="280"/>
      <c r="AK143" s="280"/>
      <c r="AL143" s="280"/>
      <c r="AM143" s="280"/>
      <c r="AN143" s="280"/>
      <c r="AO143" s="280"/>
      <c r="AP143" s="280"/>
      <c r="AQ143" s="280"/>
      <c r="AR143" s="280"/>
      <c r="AS143" s="280"/>
      <c r="AT143" s="280"/>
      <c r="AU143" s="280"/>
      <c r="AV143" s="280"/>
    </row>
    <row r="144" ht="17.25" customHeight="1">
      <c r="A144" s="850" t="s">
        <v>993</v>
      </c>
      <c r="B144" s="851"/>
      <c r="C144" s="851"/>
      <c r="D144" s="852"/>
      <c r="E144" s="841">
        <f t="shared" si="191"/>
        <v>12300</v>
      </c>
      <c r="F144" s="1033">
        <v>0</v>
      </c>
      <c r="G144" s="1033">
        <v>0</v>
      </c>
      <c r="H144" s="842">
        <v>0</v>
      </c>
      <c r="I144" s="841">
        <f t="shared" si="188"/>
        <v>15400</v>
      </c>
      <c r="J144" s="1033">
        <v>0</v>
      </c>
      <c r="K144" s="1033">
        <v>0</v>
      </c>
      <c r="L144" s="842">
        <v>0</v>
      </c>
      <c r="N144" s="850" t="s">
        <v>994</v>
      </c>
      <c r="O144" s="851"/>
      <c r="P144" s="851"/>
      <c r="Q144" s="852"/>
      <c r="R144" s="841">
        <v>9360</v>
      </c>
      <c r="S144" s="1033"/>
      <c r="T144" s="1033"/>
      <c r="U144" s="842"/>
      <c r="V144" s="841" t="s">
        <v>57</v>
      </c>
      <c r="W144" s="1033"/>
      <c r="X144" s="1033"/>
      <c r="Y144" s="842"/>
    </row>
    <row r="145" ht="15" customHeight="1">
      <c r="A145" s="850" t="s">
        <v>994</v>
      </c>
      <c r="B145" s="851"/>
      <c r="C145" s="851"/>
      <c r="D145" s="852"/>
      <c r="E145" s="841">
        <f t="shared" si="191"/>
        <v>13300</v>
      </c>
      <c r="F145" s="1033">
        <v>0</v>
      </c>
      <c r="G145" s="1033">
        <v>0</v>
      </c>
      <c r="H145" s="842">
        <v>0</v>
      </c>
      <c r="I145" s="841" t="s">
        <v>57</v>
      </c>
      <c r="J145" s="1033"/>
      <c r="K145" s="1033"/>
      <c r="L145" s="842"/>
      <c r="N145" s="850" t="s">
        <v>995</v>
      </c>
      <c r="O145" s="851"/>
      <c r="P145" s="851"/>
      <c r="Q145" s="852"/>
      <c r="R145" s="841">
        <v>15420</v>
      </c>
      <c r="S145" s="1033"/>
      <c r="T145" s="1033"/>
      <c r="U145" s="842"/>
      <c r="V145" s="841" t="s">
        <v>57</v>
      </c>
      <c r="W145" s="1033"/>
      <c r="X145" s="1033"/>
      <c r="Y145" s="842"/>
    </row>
    <row r="146">
      <c r="A146" s="850" t="s">
        <v>995</v>
      </c>
      <c r="B146" s="851"/>
      <c r="C146" s="851"/>
      <c r="D146" s="852"/>
      <c r="E146" s="841">
        <f t="shared" si="191"/>
        <v>22000</v>
      </c>
      <c r="F146" s="1033">
        <v>0</v>
      </c>
      <c r="G146" s="1033">
        <v>0</v>
      </c>
      <c r="H146" s="842">
        <v>0</v>
      </c>
      <c r="I146" s="841" t="s">
        <v>57</v>
      </c>
      <c r="J146" s="1033"/>
      <c r="K146" s="1033"/>
      <c r="L146" s="842"/>
      <c r="N146" s="850" t="s">
        <v>996</v>
      </c>
      <c r="O146" s="851"/>
      <c r="P146" s="851"/>
      <c r="Q146" s="852"/>
      <c r="R146" s="841" t="s">
        <v>997</v>
      </c>
      <c r="S146" s="1033"/>
      <c r="T146" s="1033"/>
      <c r="U146" s="1033"/>
      <c r="V146" s="1033"/>
      <c r="W146" s="1033"/>
      <c r="X146" s="1033"/>
      <c r="Y146" s="842"/>
    </row>
    <row r="147" ht="19.5" customHeight="1">
      <c r="A147" s="850" t="s">
        <v>996</v>
      </c>
      <c r="B147" s="851"/>
      <c r="C147" s="851"/>
      <c r="D147" s="852"/>
      <c r="E147" s="841" t="s">
        <v>997</v>
      </c>
      <c r="F147" s="1033"/>
      <c r="G147" s="1033"/>
      <c r="H147" s="1033"/>
      <c r="I147" s="1033"/>
      <c r="J147" s="1033"/>
      <c r="K147" s="1033"/>
      <c r="L147" s="842"/>
      <c r="N147" s="914"/>
      <c r="O147" s="914"/>
      <c r="P147" s="914"/>
      <c r="Q147" s="914"/>
      <c r="R147" s="819"/>
      <c r="S147" s="819"/>
      <c r="T147" s="819"/>
      <c r="U147" s="819"/>
      <c r="V147" s="819"/>
      <c r="W147" s="1033"/>
      <c r="X147" s="1033"/>
      <c r="Y147" s="842"/>
    </row>
    <row r="148" ht="33" customHeight="1">
      <c r="A148" s="1034" t="s">
        <v>998</v>
      </c>
      <c r="B148" s="1034"/>
      <c r="C148" s="1034"/>
      <c r="D148" s="1034"/>
      <c r="E148" s="1034"/>
      <c r="F148" s="1034"/>
      <c r="G148" s="1034"/>
      <c r="H148" s="1034"/>
      <c r="I148" s="1034"/>
      <c r="J148" s="1034"/>
      <c r="K148" s="1034"/>
      <c r="L148" s="1034"/>
      <c r="N148" s="914"/>
      <c r="O148" s="914"/>
      <c r="P148" s="914"/>
      <c r="Q148" s="914"/>
      <c r="R148" s="819"/>
      <c r="S148" s="819"/>
      <c r="T148" s="819"/>
      <c r="U148" s="819"/>
      <c r="V148" s="819"/>
      <c r="W148" s="819"/>
      <c r="X148" s="819"/>
      <c r="Y148" s="819"/>
    </row>
    <row r="149" ht="18" customHeight="1">
      <c r="A149" s="821" t="s">
        <v>999</v>
      </c>
      <c r="I149" s="399"/>
      <c r="N149" s="821" t="s">
        <v>999</v>
      </c>
      <c r="O149" s="819"/>
      <c r="P149" s="819"/>
      <c r="Q149" s="819"/>
      <c r="R149" s="819"/>
      <c r="S149" s="819"/>
      <c r="T149" s="819"/>
      <c r="W149" s="819"/>
      <c r="X149" s="819"/>
      <c r="Y149" s="819"/>
    </row>
    <row r="150" ht="18" customHeight="1">
      <c r="A150" s="759" t="s">
        <v>1000</v>
      </c>
      <c r="B150" s="746" t="s">
        <v>944</v>
      </c>
      <c r="C150" s="746"/>
      <c r="D150" s="844" t="s">
        <v>945</v>
      </c>
      <c r="E150" s="844"/>
      <c r="F150" s="844"/>
      <c r="G150" s="844"/>
      <c r="H150" s="827"/>
      <c r="I150" s="827"/>
      <c r="J150" s="827"/>
      <c r="K150" s="827"/>
      <c r="N150" s="759" t="s">
        <v>1000</v>
      </c>
      <c r="O150" s="746" t="s">
        <v>944</v>
      </c>
      <c r="P150" s="746"/>
      <c r="Q150" s="844" t="s">
        <v>945</v>
      </c>
      <c r="R150" s="844"/>
      <c r="S150" s="844"/>
      <c r="T150" s="844"/>
      <c r="U150" s="827"/>
      <c r="V150" s="827"/>
      <c r="W150" s="827"/>
      <c r="X150" s="827"/>
      <c r="Y150" s="819"/>
    </row>
    <row r="151" ht="18" customHeight="1">
      <c r="A151" s="759"/>
      <c r="B151" s="746"/>
      <c r="C151" s="746"/>
      <c r="D151" s="913" t="s">
        <v>1001</v>
      </c>
      <c r="E151" s="913"/>
      <c r="F151" s="913" t="s">
        <v>1002</v>
      </c>
      <c r="G151" s="913"/>
      <c r="H151" s="1000"/>
      <c r="I151" s="1000"/>
      <c r="J151" s="1000"/>
      <c r="K151" s="1000"/>
      <c r="L151" s="1000"/>
      <c r="N151" s="759"/>
      <c r="O151" s="746"/>
      <c r="P151" s="746"/>
      <c r="Q151" s="913" t="s">
        <v>1001</v>
      </c>
      <c r="R151" s="913"/>
      <c r="S151" s="913" t="s">
        <v>1002</v>
      </c>
      <c r="T151" s="913"/>
      <c r="U151" s="1000"/>
      <c r="V151" s="1000"/>
      <c r="W151" s="1000"/>
      <c r="X151" s="1000"/>
      <c r="Y151" s="1000"/>
    </row>
    <row r="152" ht="18" customHeight="1">
      <c r="A152" s="759"/>
      <c r="B152" s="746"/>
      <c r="C152" s="746"/>
      <c r="D152" s="1001" t="s">
        <v>28</v>
      </c>
      <c r="E152" s="1001" t="s">
        <v>25</v>
      </c>
      <c r="F152" s="1001" t="s">
        <v>28</v>
      </c>
      <c r="G152" s="1001" t="s">
        <v>25</v>
      </c>
      <c r="H152" s="1002"/>
      <c r="I152" s="399"/>
      <c r="J152" s="1002"/>
      <c r="K152" s="1002"/>
      <c r="L152" s="827"/>
      <c r="N152" s="759"/>
      <c r="O152" s="746"/>
      <c r="P152" s="746"/>
      <c r="Q152" s="1001" t="s">
        <v>28</v>
      </c>
      <c r="R152" s="1001" t="s">
        <v>25</v>
      </c>
      <c r="S152" s="1001" t="s">
        <v>28</v>
      </c>
      <c r="T152" s="1001" t="s">
        <v>25</v>
      </c>
      <c r="U152" s="1002"/>
      <c r="W152" s="1002"/>
      <c r="X152" s="1002"/>
      <c r="Y152" s="827"/>
    </row>
    <row r="153" ht="18.75" customHeight="1">
      <c r="A153" s="746">
        <v>80</v>
      </c>
      <c r="B153" s="913" t="s">
        <v>861</v>
      </c>
      <c r="C153" s="913"/>
      <c r="D153" s="844">
        <f t="shared" ref="D153:D167" si="193">ROUND(Q153*0.77*1.85,-2)</f>
        <v>2000</v>
      </c>
      <c r="E153" s="844" t="s">
        <v>57</v>
      </c>
      <c r="F153" s="844">
        <f>ROUND(S153*0.77*1.85,-2)</f>
        <v>4000</v>
      </c>
      <c r="G153" s="844" t="s">
        <v>57</v>
      </c>
      <c r="H153" s="819"/>
      <c r="I153" s="1003"/>
      <c r="J153" s="827"/>
      <c r="K153" s="1003"/>
      <c r="L153" s="399"/>
      <c r="M153" s="1035"/>
      <c r="N153" s="746">
        <v>80</v>
      </c>
      <c r="O153" s="913" t="s">
        <v>861</v>
      </c>
      <c r="P153" s="913"/>
      <c r="Q153" s="844">
        <v>1430</v>
      </c>
      <c r="R153" s="844" t="s">
        <v>57</v>
      </c>
      <c r="S153" s="844">
        <v>2790</v>
      </c>
      <c r="T153" s="844" t="s">
        <v>57</v>
      </c>
      <c r="U153" s="819"/>
      <c r="V153" s="1003"/>
      <c r="W153" s="827"/>
      <c r="X153" s="1003"/>
    </row>
    <row r="154" ht="18.75" customHeight="1">
      <c r="A154" s="746">
        <v>100</v>
      </c>
      <c r="B154" s="913"/>
      <c r="C154" s="913"/>
      <c r="D154" s="844">
        <f t="shared" si="193"/>
        <v>2500</v>
      </c>
      <c r="E154" s="844" t="s">
        <v>57</v>
      </c>
      <c r="F154" s="844">
        <f t="shared" ref="F154:F155" si="194">ROUND(S154*0.77*1.8,-2)</f>
        <v>5300</v>
      </c>
      <c r="G154" s="844" t="s">
        <v>57</v>
      </c>
      <c r="H154" s="819"/>
      <c r="I154" s="1003"/>
      <c r="J154" s="827"/>
      <c r="K154" s="1003"/>
      <c r="L154" s="399"/>
      <c r="N154" s="746">
        <v>100</v>
      </c>
      <c r="O154" s="913"/>
      <c r="P154" s="913"/>
      <c r="Q154" s="844">
        <v>1780</v>
      </c>
      <c r="R154" s="844" t="s">
        <v>57</v>
      </c>
      <c r="S154" s="844">
        <v>3840</v>
      </c>
      <c r="T154" s="844" t="s">
        <v>57</v>
      </c>
      <c r="U154" s="819"/>
      <c r="V154" s="1003"/>
      <c r="W154" s="827"/>
      <c r="X154" s="1003"/>
    </row>
    <row r="155" ht="18.75" customHeight="1">
      <c r="A155" s="746">
        <v>120</v>
      </c>
      <c r="B155" s="913"/>
      <c r="C155" s="913"/>
      <c r="D155" s="844">
        <f t="shared" si="193"/>
        <v>3000</v>
      </c>
      <c r="E155" s="844" t="s">
        <v>57</v>
      </c>
      <c r="F155" s="844">
        <f t="shared" si="194"/>
        <v>5800</v>
      </c>
      <c r="G155" s="844" t="s">
        <v>57</v>
      </c>
      <c r="H155" s="819"/>
      <c r="I155" s="1003"/>
      <c r="J155" s="827"/>
      <c r="K155" s="1003"/>
      <c r="L155" s="399"/>
      <c r="N155" s="1036">
        <v>120</v>
      </c>
      <c r="O155" s="1005"/>
      <c r="P155" s="1005"/>
      <c r="Q155" s="1006">
        <v>2140</v>
      </c>
      <c r="R155" s="1006" t="s">
        <v>57</v>
      </c>
      <c r="S155" s="1006">
        <v>4190</v>
      </c>
      <c r="T155" s="1006" t="s">
        <v>57</v>
      </c>
      <c r="U155" s="819"/>
      <c r="V155" s="1003"/>
      <c r="W155" s="827"/>
      <c r="X155" s="1003"/>
    </row>
    <row r="156" ht="18.75" customHeight="1">
      <c r="A156" s="746">
        <v>80</v>
      </c>
      <c r="B156" s="747" t="s">
        <v>862</v>
      </c>
      <c r="C156" s="747"/>
      <c r="D156" s="844">
        <f t="shared" si="193"/>
        <v>2200</v>
      </c>
      <c r="E156" s="844">
        <f>ROUND(R156*0.77*1.85,-2)</f>
        <v>2500</v>
      </c>
      <c r="F156" s="844"/>
      <c r="G156" s="844" t="s">
        <v>57</v>
      </c>
      <c r="H156" s="819"/>
      <c r="I156" s="1003"/>
      <c r="J156" s="1003"/>
      <c r="K156" s="1003"/>
      <c r="L156" s="1003"/>
      <c r="N156" s="1037">
        <v>80</v>
      </c>
      <c r="O156" s="1038" t="s">
        <v>862</v>
      </c>
      <c r="P156" s="1038"/>
      <c r="Q156" s="1039">
        <v>1530</v>
      </c>
      <c r="R156" s="1039">
        <v>1790</v>
      </c>
      <c r="S156" s="1040"/>
      <c r="T156" s="1040" t="s">
        <v>57</v>
      </c>
      <c r="U156" s="819"/>
      <c r="V156" s="1003"/>
      <c r="W156" s="1003"/>
      <c r="X156" s="1003"/>
      <c r="Y156" s="1003"/>
    </row>
    <row r="157" ht="18.75" customHeight="1">
      <c r="A157" s="746">
        <v>80</v>
      </c>
      <c r="B157" s="747" t="s">
        <v>1003</v>
      </c>
      <c r="C157" s="747"/>
      <c r="D157" s="844">
        <f t="shared" si="193"/>
        <v>3200</v>
      </c>
      <c r="E157" s="844" t="s">
        <v>57</v>
      </c>
      <c r="F157" s="844" t="s">
        <v>57</v>
      </c>
      <c r="G157" s="844" t="s">
        <v>57</v>
      </c>
      <c r="H157" s="819"/>
      <c r="I157" s="977"/>
      <c r="J157" s="1003"/>
      <c r="K157" s="1003"/>
      <c r="L157" s="1003"/>
      <c r="N157" s="1041">
        <v>80</v>
      </c>
      <c r="O157" s="1042" t="s">
        <v>1003</v>
      </c>
      <c r="P157" s="1042"/>
      <c r="Q157" s="492">
        <v>2250</v>
      </c>
      <c r="R157" s="492" t="s">
        <v>57</v>
      </c>
      <c r="S157" s="1043" t="s">
        <v>57</v>
      </c>
      <c r="T157" s="1043" t="s">
        <v>57</v>
      </c>
      <c r="U157" s="819"/>
      <c r="V157" s="977"/>
      <c r="W157" s="1003"/>
      <c r="X157" s="1003"/>
      <c r="Y157" s="1003"/>
    </row>
    <row r="158" ht="18.75" customHeight="1">
      <c r="A158" s="746">
        <v>80</v>
      </c>
      <c r="B158" s="747" t="s">
        <v>955</v>
      </c>
      <c r="C158" s="747"/>
      <c r="D158" s="844">
        <f t="shared" si="193"/>
        <v>5300</v>
      </c>
      <c r="E158" s="844">
        <f t="shared" ref="E158:E174" si="195">ROUND(R158*0.77*1.85,-2)</f>
        <v>5900</v>
      </c>
      <c r="F158" s="844" t="s">
        <v>57</v>
      </c>
      <c r="G158" s="844" t="s">
        <v>57</v>
      </c>
      <c r="H158" s="819"/>
      <c r="I158" s="1003"/>
      <c r="J158" s="1003"/>
      <c r="N158" s="745">
        <v>80</v>
      </c>
      <c r="O158" s="758" t="s">
        <v>955</v>
      </c>
      <c r="P158" s="758"/>
      <c r="Q158" s="843">
        <v>3700</v>
      </c>
      <c r="R158" s="843">
        <v>4130</v>
      </c>
      <c r="S158" s="843" t="s">
        <v>57</v>
      </c>
      <c r="T158" s="843" t="s">
        <v>57</v>
      </c>
      <c r="U158" s="819"/>
      <c r="V158" s="1003"/>
      <c r="W158" s="1003"/>
      <c r="X158" s="819"/>
      <c r="Y158" s="819"/>
    </row>
    <row r="159" ht="18.75" customHeight="1">
      <c r="A159" s="746">
        <v>100</v>
      </c>
      <c r="B159" s="747"/>
      <c r="C159" s="747"/>
      <c r="D159" s="844">
        <f t="shared" si="193"/>
        <v>6600</v>
      </c>
      <c r="E159" s="844">
        <f t="shared" si="195"/>
        <v>7400</v>
      </c>
      <c r="F159" s="844" t="s">
        <v>57</v>
      </c>
      <c r="G159" s="844" t="s">
        <v>57</v>
      </c>
      <c r="H159" s="819"/>
      <c r="I159" s="1003"/>
      <c r="J159" s="1003"/>
      <c r="L159" s="399"/>
      <c r="N159" s="746">
        <v>100</v>
      </c>
      <c r="O159" s="747"/>
      <c r="P159" s="747"/>
      <c r="Q159" s="844">
        <v>4630</v>
      </c>
      <c r="R159" s="844">
        <v>5160</v>
      </c>
      <c r="S159" s="844" t="s">
        <v>57</v>
      </c>
      <c r="T159" s="844" t="s">
        <v>57</v>
      </c>
      <c r="U159" s="819"/>
      <c r="V159" s="1003"/>
      <c r="W159" s="1003"/>
      <c r="X159" s="819"/>
    </row>
    <row r="160" ht="18.75" customHeight="1">
      <c r="A160" s="746">
        <v>120</v>
      </c>
      <c r="B160" s="747"/>
      <c r="C160" s="747"/>
      <c r="D160" s="844">
        <f t="shared" si="193"/>
        <v>7900</v>
      </c>
      <c r="E160" s="844">
        <f t="shared" si="195"/>
        <v>8800</v>
      </c>
      <c r="F160" s="844" t="s">
        <v>57</v>
      </c>
      <c r="G160" s="844" t="s">
        <v>57</v>
      </c>
      <c r="H160" s="819"/>
      <c r="I160" s="1003"/>
      <c r="J160" s="1003"/>
      <c r="N160" s="746">
        <v>120</v>
      </c>
      <c r="O160" s="747"/>
      <c r="P160" s="747"/>
      <c r="Q160" s="844">
        <v>5550</v>
      </c>
      <c r="R160" s="844">
        <v>6200</v>
      </c>
      <c r="S160" s="844" t="s">
        <v>57</v>
      </c>
      <c r="T160" s="844" t="s">
        <v>57</v>
      </c>
      <c r="U160" s="819"/>
      <c r="V160" s="1003"/>
      <c r="W160" s="1003"/>
      <c r="X160" s="819"/>
      <c r="Y160" s="819"/>
    </row>
    <row r="161" s="1011" customFormat="1" ht="15" customHeight="1">
      <c r="A161" s="281" t="s">
        <v>1004</v>
      </c>
      <c r="B161" s="975"/>
      <c r="C161" s="281"/>
      <c r="D161" s="281"/>
      <c r="E161" s="281"/>
      <c r="F161" s="975"/>
      <c r="G161" s="975"/>
      <c r="H161" s="281"/>
      <c r="N161" s="281" t="s">
        <v>1004</v>
      </c>
      <c r="O161" s="975"/>
      <c r="P161" s="281"/>
      <c r="Q161" s="281"/>
      <c r="R161" s="281"/>
      <c r="S161" s="975"/>
      <c r="T161" s="975"/>
      <c r="U161" s="281"/>
      <c r="AC161" s="769"/>
      <c r="AD161" s="769"/>
      <c r="AE161" s="769"/>
      <c r="AF161" s="769"/>
      <c r="AG161" s="769"/>
      <c r="AH161" s="769"/>
      <c r="AI161" s="769"/>
      <c r="AJ161" s="769"/>
      <c r="AK161" s="769"/>
      <c r="AL161" s="769"/>
      <c r="AM161" s="769"/>
      <c r="AN161" s="769"/>
      <c r="AO161" s="769"/>
      <c r="AP161" s="769"/>
      <c r="AQ161" s="769"/>
      <c r="AR161" s="769"/>
      <c r="AS161" s="769"/>
      <c r="AT161" s="769"/>
      <c r="AU161" s="769"/>
      <c r="AV161" s="769"/>
    </row>
    <row r="162" s="1011" customFormat="1" ht="15" customHeight="1">
      <c r="A162" s="281" t="s">
        <v>1005</v>
      </c>
      <c r="B162" s="975"/>
      <c r="C162" s="281"/>
      <c r="D162" s="281"/>
      <c r="E162" s="281"/>
      <c r="F162" s="975"/>
      <c r="G162" s="975"/>
      <c r="H162" s="281"/>
      <c r="N162" s="281" t="s">
        <v>1006</v>
      </c>
      <c r="O162" s="975"/>
      <c r="P162" s="281"/>
      <c r="Q162" s="281"/>
      <c r="R162" s="281"/>
      <c r="S162" s="975"/>
      <c r="T162" s="975"/>
      <c r="U162" s="281"/>
      <c r="AC162" s="769"/>
      <c r="AD162" s="769"/>
      <c r="AE162" s="769"/>
      <c r="AF162" s="769"/>
      <c r="AG162" s="769"/>
      <c r="AH162" s="769"/>
      <c r="AI162" s="769"/>
      <c r="AJ162" s="769"/>
      <c r="AK162" s="769"/>
      <c r="AL162" s="769"/>
      <c r="AM162" s="769"/>
      <c r="AN162" s="769"/>
      <c r="AO162" s="769"/>
      <c r="AP162" s="769"/>
      <c r="AQ162" s="769"/>
      <c r="AR162" s="769"/>
      <c r="AS162" s="769"/>
      <c r="AT162" s="769"/>
      <c r="AU162" s="769"/>
      <c r="AV162" s="769"/>
    </row>
    <row r="163" s="1011" customFormat="1" ht="15" customHeight="1">
      <c r="A163" s="281"/>
      <c r="B163" s="975"/>
      <c r="C163" s="281"/>
      <c r="D163" s="281"/>
      <c r="E163" s="281"/>
      <c r="F163" s="975"/>
      <c r="G163" s="975"/>
      <c r="H163" s="281"/>
      <c r="N163" s="281"/>
      <c r="O163" s="975"/>
      <c r="P163" s="281"/>
      <c r="Q163" s="281"/>
      <c r="R163" s="281"/>
      <c r="S163" s="975"/>
      <c r="T163" s="975"/>
      <c r="U163" s="281"/>
      <c r="AC163" s="769"/>
      <c r="AD163" s="769"/>
      <c r="AE163" s="769"/>
      <c r="AF163" s="769"/>
      <c r="AG163" s="769"/>
      <c r="AH163" s="769"/>
      <c r="AI163" s="769"/>
      <c r="AJ163" s="769"/>
      <c r="AK163" s="769"/>
      <c r="AL163" s="769"/>
      <c r="AM163" s="769"/>
      <c r="AN163" s="769"/>
      <c r="AO163" s="769"/>
      <c r="AP163" s="769"/>
      <c r="AQ163" s="769"/>
      <c r="AR163" s="769"/>
      <c r="AS163" s="769"/>
      <c r="AT163" s="769"/>
      <c r="AU163" s="769"/>
      <c r="AV163" s="769"/>
    </row>
    <row r="164" s="1011" customFormat="1" ht="15" customHeight="1">
      <c r="A164" s="281"/>
      <c r="B164" s="975"/>
      <c r="C164" s="281"/>
      <c r="D164" s="281"/>
      <c r="E164" s="281"/>
      <c r="F164" s="975"/>
      <c r="G164" s="975"/>
      <c r="H164" s="281"/>
      <c r="N164" s="281"/>
      <c r="O164" s="975"/>
      <c r="P164" s="281"/>
      <c r="Q164" s="281"/>
      <c r="R164" s="281"/>
      <c r="S164" s="975"/>
      <c r="T164" s="975"/>
      <c r="U164" s="281"/>
      <c r="AC164" s="769"/>
      <c r="AD164" s="769"/>
      <c r="AE164" s="769"/>
      <c r="AF164" s="769"/>
      <c r="AG164" s="769"/>
      <c r="AH164" s="769"/>
      <c r="AI164" s="769"/>
      <c r="AJ164" s="769"/>
      <c r="AK164" s="769"/>
      <c r="AL164" s="769"/>
      <c r="AM164" s="769"/>
      <c r="AN164" s="769"/>
      <c r="AO164" s="769"/>
      <c r="AP164" s="769"/>
      <c r="AQ164" s="769"/>
      <c r="AR164" s="769"/>
      <c r="AS164" s="769"/>
      <c r="AT164" s="769"/>
      <c r="AU164" s="769"/>
      <c r="AV164" s="769"/>
    </row>
    <row r="165" s="1011" customFormat="1" ht="15" customHeight="1">
      <c r="A165" s="1044" t="s">
        <v>1007</v>
      </c>
      <c r="B165" s="1045"/>
      <c r="C165" s="1045"/>
      <c r="D165" s="1045"/>
      <c r="E165" s="1045"/>
      <c r="F165" s="1045"/>
      <c r="G165" s="1045"/>
      <c r="H165" s="281"/>
      <c r="N165" s="1044" t="s">
        <v>1007</v>
      </c>
      <c r="O165" s="1045"/>
      <c r="P165" s="1045"/>
      <c r="Q165" s="1045"/>
      <c r="R165" s="1045"/>
      <c r="S165" s="1045"/>
      <c r="T165" s="1045"/>
      <c r="U165" s="281"/>
      <c r="AC165" s="769"/>
      <c r="AD165" s="769"/>
      <c r="AE165" s="769"/>
      <c r="AF165" s="769"/>
      <c r="AG165" s="769"/>
      <c r="AH165" s="769"/>
      <c r="AI165" s="769"/>
      <c r="AJ165" s="769"/>
      <c r="AK165" s="769"/>
      <c r="AL165" s="769"/>
      <c r="AM165" s="769"/>
      <c r="AN165" s="769"/>
      <c r="AO165" s="769"/>
      <c r="AP165" s="769"/>
      <c r="AQ165" s="769"/>
      <c r="AR165" s="769"/>
      <c r="AS165" s="769"/>
      <c r="AT165" s="769"/>
      <c r="AU165" s="769"/>
      <c r="AV165" s="769"/>
    </row>
    <row r="166" s="1011" customFormat="1" ht="15" customHeight="1">
      <c r="A166" s="1046" t="s">
        <v>860</v>
      </c>
      <c r="B166" s="1047" t="s">
        <v>1008</v>
      </c>
      <c r="C166" s="1047"/>
      <c r="D166" s="1047" t="s">
        <v>1009</v>
      </c>
      <c r="E166" s="1047"/>
      <c r="F166" s="1045"/>
      <c r="G166" s="1045"/>
      <c r="H166" s="281"/>
      <c r="N166" s="1046" t="s">
        <v>860</v>
      </c>
      <c r="O166" s="1047" t="s">
        <v>1008</v>
      </c>
      <c r="P166" s="1047"/>
      <c r="Q166" s="1047" t="s">
        <v>1009</v>
      </c>
      <c r="R166" s="1047"/>
      <c r="S166" s="1045"/>
      <c r="T166" s="1045"/>
      <c r="U166" s="281"/>
      <c r="AC166" s="769"/>
      <c r="AD166" s="769"/>
      <c r="AE166" s="769"/>
      <c r="AF166" s="769"/>
      <c r="AG166" s="769"/>
      <c r="AH166" s="769"/>
      <c r="AI166" s="769"/>
      <c r="AJ166" s="769"/>
      <c r="AK166" s="769"/>
      <c r="AL166" s="769"/>
      <c r="AM166" s="769"/>
      <c r="AN166" s="769"/>
      <c r="AO166" s="769"/>
      <c r="AP166" s="769"/>
      <c r="AQ166" s="769"/>
      <c r="AR166" s="769"/>
      <c r="AS166" s="769"/>
      <c r="AT166" s="769"/>
      <c r="AU166" s="769"/>
      <c r="AV166" s="769"/>
    </row>
    <row r="167" s="1011" customFormat="1" ht="15" customHeight="1">
      <c r="A167" s="1048" t="s">
        <v>1010</v>
      </c>
      <c r="B167" s="903">
        <f>ROUND(O167*0.77*1.85,-2)</f>
        <v>1000</v>
      </c>
      <c r="C167" s="904"/>
      <c r="D167" s="903">
        <f t="shared" si="193"/>
        <v>2000</v>
      </c>
      <c r="E167" s="904"/>
      <c r="F167" s="1045"/>
      <c r="G167" s="1045"/>
      <c r="H167" s="281"/>
      <c r="N167" s="1048" t="s">
        <v>1010</v>
      </c>
      <c r="O167" s="903">
        <v>690</v>
      </c>
      <c r="P167" s="904"/>
      <c r="Q167" s="903">
        <v>1380</v>
      </c>
      <c r="R167" s="904"/>
      <c r="S167" s="1045"/>
      <c r="T167" s="1045"/>
      <c r="U167" s="281"/>
      <c r="AC167" s="769"/>
      <c r="AD167" s="769"/>
      <c r="AE167" s="769"/>
      <c r="AF167" s="769"/>
      <c r="AG167" s="769"/>
      <c r="AH167" s="769"/>
      <c r="AI167" s="769"/>
      <c r="AJ167" s="769"/>
      <c r="AK167" s="769"/>
      <c r="AL167" s="769"/>
      <c r="AM167" s="769"/>
      <c r="AN167" s="769"/>
      <c r="AO167" s="769"/>
      <c r="AP167" s="769"/>
      <c r="AQ167" s="769"/>
      <c r="AR167" s="769"/>
      <c r="AS167" s="769"/>
      <c r="AT167" s="769"/>
      <c r="AU167" s="769"/>
      <c r="AV167" s="769"/>
    </row>
    <row r="168" s="1011" customFormat="1" ht="15" customHeight="1">
      <c r="A168" s="1049" t="s">
        <v>1011</v>
      </c>
      <c r="B168" s="1050"/>
      <c r="C168" s="1049"/>
      <c r="D168" s="1049"/>
      <c r="E168" s="1051"/>
      <c r="F168" s="1052"/>
      <c r="G168" s="1052"/>
      <c r="H168" s="281"/>
      <c r="N168" s="1051" t="s">
        <v>1012</v>
      </c>
      <c r="O168" s="1052"/>
      <c r="P168" s="1051"/>
      <c r="Q168" s="1051"/>
      <c r="R168" s="1051"/>
      <c r="S168" s="1052"/>
      <c r="T168" s="1052"/>
      <c r="U168" s="281"/>
      <c r="AC168" s="769"/>
      <c r="AD168" s="769"/>
      <c r="AE168" s="769"/>
      <c r="AF168" s="769"/>
      <c r="AG168" s="769"/>
      <c r="AH168" s="769"/>
      <c r="AI168" s="769"/>
      <c r="AJ168" s="769"/>
      <c r="AK168" s="769"/>
      <c r="AL168" s="769"/>
      <c r="AM168" s="769"/>
      <c r="AN168" s="769"/>
      <c r="AO168" s="769"/>
      <c r="AP168" s="769"/>
      <c r="AQ168" s="769"/>
      <c r="AR168" s="769"/>
      <c r="AS168" s="769"/>
      <c r="AT168" s="769"/>
      <c r="AU168" s="769"/>
      <c r="AV168" s="769"/>
    </row>
    <row r="169" s="1011" customFormat="1" ht="15" customHeight="1">
      <c r="A169" s="281"/>
      <c r="B169" s="975"/>
      <c r="C169" s="281"/>
      <c r="D169" s="281"/>
      <c r="E169" s="281"/>
      <c r="F169" s="975"/>
      <c r="G169" s="975"/>
      <c r="H169" s="281"/>
      <c r="N169" s="281"/>
      <c r="O169" s="975"/>
      <c r="P169" s="281"/>
      <c r="Q169" s="281"/>
      <c r="R169" s="281"/>
      <c r="S169" s="975"/>
      <c r="T169" s="975"/>
      <c r="U169" s="281"/>
      <c r="AC169" s="769"/>
      <c r="AD169" s="769"/>
      <c r="AE169" s="769"/>
      <c r="AF169" s="769"/>
      <c r="AG169" s="769"/>
      <c r="AH169" s="769"/>
      <c r="AI169" s="769"/>
      <c r="AJ169" s="769"/>
      <c r="AK169" s="769"/>
      <c r="AL169" s="769"/>
      <c r="AM169" s="769"/>
      <c r="AN169" s="769"/>
      <c r="AO169" s="769"/>
      <c r="AP169" s="769"/>
      <c r="AQ169" s="769"/>
      <c r="AR169" s="769"/>
      <c r="AS169" s="769"/>
      <c r="AT169" s="769"/>
      <c r="AU169" s="769"/>
      <c r="AV169" s="769"/>
    </row>
    <row r="170" s="1011" customFormat="1" ht="15" customHeight="1">
      <c r="A170" s="281"/>
      <c r="B170" s="975"/>
      <c r="C170" s="281"/>
      <c r="D170" s="281"/>
      <c r="E170" s="281"/>
      <c r="F170" s="975"/>
      <c r="G170" s="975"/>
      <c r="H170" s="281"/>
      <c r="N170" s="281"/>
      <c r="O170" s="975"/>
      <c r="P170" s="281"/>
      <c r="Q170" s="281"/>
      <c r="R170" s="281"/>
      <c r="S170" s="975"/>
      <c r="T170" s="975"/>
      <c r="U170" s="281"/>
      <c r="AC170" s="769"/>
      <c r="AD170" s="769"/>
      <c r="AE170" s="769"/>
      <c r="AF170" s="769"/>
      <c r="AG170" s="769"/>
      <c r="AH170" s="769"/>
      <c r="AI170" s="769"/>
      <c r="AJ170" s="769"/>
      <c r="AK170" s="769"/>
      <c r="AL170" s="769"/>
      <c r="AM170" s="769"/>
      <c r="AN170" s="769"/>
      <c r="AO170" s="769"/>
      <c r="AP170" s="769"/>
      <c r="AQ170" s="769"/>
      <c r="AR170" s="769"/>
      <c r="AS170" s="769"/>
      <c r="AT170" s="769"/>
      <c r="AU170" s="769"/>
      <c r="AV170" s="769"/>
    </row>
    <row r="171" ht="24.75" customHeight="1">
      <c r="A171" s="1053"/>
      <c r="B171" s="1053"/>
      <c r="C171" s="1053"/>
      <c r="D171" s="1053"/>
      <c r="E171" s="1053"/>
      <c r="F171" s="992"/>
      <c r="G171" s="992"/>
      <c r="H171" s="992"/>
      <c r="N171" s="1053"/>
      <c r="O171" s="1053"/>
      <c r="P171" s="1053"/>
      <c r="Q171" s="1053"/>
      <c r="R171" s="1053"/>
      <c r="S171" s="992"/>
      <c r="T171" s="992"/>
      <c r="U171" s="992"/>
      <c r="V171" s="819"/>
      <c r="W171" s="819"/>
      <c r="X171" s="819"/>
      <c r="Y171" s="819"/>
    </row>
    <row r="172" ht="15.75" customHeight="1">
      <c r="A172" s="1054" t="s">
        <v>1013</v>
      </c>
      <c r="B172" s="844"/>
      <c r="C172" s="844"/>
      <c r="D172" s="844"/>
      <c r="E172" s="829" t="s">
        <v>866</v>
      </c>
      <c r="F172" s="830"/>
      <c r="G172" s="830"/>
      <c r="H172" s="831"/>
      <c r="I172" s="829" t="s">
        <v>867</v>
      </c>
      <c r="J172" s="830"/>
      <c r="K172" s="830"/>
      <c r="L172" s="831"/>
      <c r="N172" s="1054" t="s">
        <v>1013</v>
      </c>
      <c r="O172" s="844"/>
      <c r="P172" s="844"/>
      <c r="Q172" s="844"/>
      <c r="R172" s="829" t="s">
        <v>866</v>
      </c>
      <c r="S172" s="830"/>
      <c r="T172" s="830"/>
      <c r="U172" s="831"/>
      <c r="V172" s="829" t="s">
        <v>867</v>
      </c>
      <c r="W172" s="830"/>
      <c r="X172" s="830"/>
      <c r="Y172" s="831"/>
    </row>
    <row r="173" s="827" customFormat="1" ht="17.25" customHeight="1">
      <c r="A173" s="850" t="s">
        <v>1014</v>
      </c>
      <c r="B173" s="851"/>
      <c r="C173" s="851"/>
      <c r="D173" s="852"/>
      <c r="E173" s="841">
        <f t="shared" si="195"/>
        <v>500</v>
      </c>
      <c r="F173" s="1033">
        <v>0</v>
      </c>
      <c r="G173" s="1033">
        <v>0</v>
      </c>
      <c r="H173" s="842">
        <v>0</v>
      </c>
      <c r="I173" s="841" t="s">
        <v>57</v>
      </c>
      <c r="J173" s="1033"/>
      <c r="K173" s="1033"/>
      <c r="L173" s="842"/>
      <c r="N173" s="850" t="s">
        <v>1014</v>
      </c>
      <c r="O173" s="851"/>
      <c r="P173" s="851"/>
      <c r="Q173" s="852"/>
      <c r="R173" s="841">
        <v>370</v>
      </c>
      <c r="S173" s="1033">
        <v>0</v>
      </c>
      <c r="T173" s="1033">
        <v>0</v>
      </c>
      <c r="U173" s="842">
        <v>0</v>
      </c>
      <c r="V173" s="841" t="s">
        <v>57</v>
      </c>
      <c r="W173" s="1033"/>
      <c r="X173" s="1033"/>
      <c r="Y173" s="842"/>
      <c r="AC173" s="835"/>
      <c r="AD173" s="835"/>
      <c r="AE173" s="835"/>
      <c r="AF173" s="835"/>
      <c r="AG173" s="835"/>
      <c r="AH173" s="835"/>
      <c r="AI173" s="835"/>
      <c r="AJ173" s="835"/>
      <c r="AK173" s="835"/>
      <c r="AL173" s="835"/>
      <c r="AM173" s="835"/>
      <c r="AN173" s="835"/>
      <c r="AO173" s="835"/>
      <c r="AP173" s="835"/>
      <c r="AQ173" s="835"/>
      <c r="AR173" s="835"/>
      <c r="AS173" s="835"/>
      <c r="AT173" s="835"/>
      <c r="AU173" s="835"/>
      <c r="AV173" s="835"/>
    </row>
    <row r="174" s="827" customFormat="1" ht="17.25" customHeight="1">
      <c r="A174" s="850" t="s">
        <v>1015</v>
      </c>
      <c r="B174" s="851"/>
      <c r="C174" s="851"/>
      <c r="D174" s="852"/>
      <c r="E174" s="841">
        <f t="shared" si="195"/>
        <v>800</v>
      </c>
      <c r="F174" s="1033">
        <v>0</v>
      </c>
      <c r="G174" s="1033">
        <v>0</v>
      </c>
      <c r="H174" s="842">
        <v>0</v>
      </c>
      <c r="I174" s="841">
        <f>ROUND(V174*0.77*1.85,-2)</f>
        <v>1100</v>
      </c>
      <c r="J174" s="1033">
        <v>0</v>
      </c>
      <c r="K174" s="1033">
        <v>0</v>
      </c>
      <c r="L174" s="842">
        <v>0</v>
      </c>
      <c r="N174" s="850" t="s">
        <v>1015</v>
      </c>
      <c r="O174" s="851"/>
      <c r="P174" s="851"/>
      <c r="Q174" s="852"/>
      <c r="R174" s="841">
        <v>550</v>
      </c>
      <c r="S174" s="1033">
        <v>0</v>
      </c>
      <c r="T174" s="1033">
        <v>0</v>
      </c>
      <c r="U174" s="842">
        <v>0</v>
      </c>
      <c r="V174" s="841">
        <v>740</v>
      </c>
      <c r="W174" s="1033">
        <v>0</v>
      </c>
      <c r="X174" s="1033">
        <v>0</v>
      </c>
      <c r="Y174" s="842">
        <v>0</v>
      </c>
      <c r="AC174" s="835"/>
      <c r="AD174" s="835"/>
      <c r="AE174" s="835"/>
      <c r="AF174" s="835"/>
      <c r="AG174" s="835"/>
      <c r="AH174" s="835"/>
      <c r="AI174" s="835"/>
      <c r="AJ174" s="835"/>
      <c r="AK174" s="835"/>
      <c r="AL174" s="835"/>
      <c r="AM174" s="835"/>
      <c r="AN174" s="835"/>
      <c r="AO174" s="835"/>
      <c r="AP174" s="835"/>
      <c r="AQ174" s="835"/>
      <c r="AR174" s="835"/>
      <c r="AS174" s="835"/>
      <c r="AT174" s="835"/>
      <c r="AU174" s="835"/>
      <c r="AV174" s="835"/>
    </row>
    <row r="175" s="827" customFormat="1" ht="12.75" customHeight="1">
      <c r="A175" s="914"/>
      <c r="B175" s="914"/>
      <c r="C175" s="914"/>
      <c r="D175" s="914"/>
      <c r="E175" s="819"/>
      <c r="F175" s="819"/>
      <c r="G175" s="819"/>
      <c r="H175" s="819"/>
      <c r="I175" s="819"/>
      <c r="J175" s="819"/>
      <c r="K175" s="819"/>
      <c r="L175" s="819"/>
      <c r="N175" s="914"/>
      <c r="O175" s="914"/>
      <c r="P175" s="914"/>
      <c r="Q175" s="914"/>
      <c r="R175" s="819"/>
      <c r="S175" s="819"/>
      <c r="T175" s="819"/>
      <c r="U175" s="819"/>
      <c r="V175" s="819"/>
      <c r="W175" s="819"/>
      <c r="X175" s="819"/>
      <c r="Y175" s="819"/>
      <c r="AC175" s="835"/>
      <c r="AD175" s="835"/>
      <c r="AE175" s="835"/>
      <c r="AF175" s="835"/>
      <c r="AG175" s="835"/>
      <c r="AH175" s="835"/>
      <c r="AI175" s="835"/>
      <c r="AJ175" s="835"/>
      <c r="AK175" s="835"/>
      <c r="AL175" s="835"/>
      <c r="AM175" s="835"/>
      <c r="AN175" s="835"/>
      <c r="AO175" s="835"/>
      <c r="AP175" s="835"/>
      <c r="AQ175" s="835"/>
      <c r="AR175" s="835"/>
      <c r="AS175" s="835"/>
      <c r="AT175" s="835"/>
      <c r="AU175" s="835"/>
      <c r="AV175" s="835"/>
    </row>
    <row r="176" s="281" customFormat="1" ht="15" customHeight="1">
      <c r="A176" s="1055" t="s">
        <v>813</v>
      </c>
      <c r="H176" s="1056"/>
      <c r="I176" s="1056"/>
      <c r="N176" s="1055" t="s">
        <v>813</v>
      </c>
      <c r="U176" s="1056"/>
      <c r="V176" s="1056"/>
      <c r="AC176" s="280"/>
      <c r="AD176" s="280"/>
      <c r="AE176" s="280"/>
      <c r="AF176" s="280"/>
      <c r="AG176" s="280"/>
      <c r="AH176" s="280"/>
      <c r="AI176" s="280"/>
      <c r="AJ176" s="280"/>
      <c r="AK176" s="280"/>
      <c r="AL176" s="280"/>
      <c r="AM176" s="280"/>
      <c r="AN176" s="280"/>
      <c r="AO176" s="280"/>
      <c r="AP176" s="280"/>
      <c r="AQ176" s="280"/>
      <c r="AR176" s="280"/>
      <c r="AS176" s="280"/>
      <c r="AT176" s="280"/>
      <c r="AU176" s="280"/>
      <c r="AV176" s="280"/>
    </row>
  </sheetData>
  <mergeCells count="399">
    <mergeCell ref="A4:L4"/>
    <mergeCell ref="A7:A10"/>
    <mergeCell ref="B7:E7"/>
    <mergeCell ref="F7:H10"/>
    <mergeCell ref="I7:L7"/>
    <mergeCell ref="N7:N10"/>
    <mergeCell ref="O7:R7"/>
    <mergeCell ref="S7:U10"/>
    <mergeCell ref="V7:Y7"/>
    <mergeCell ref="B8:C8"/>
    <mergeCell ref="D8:E8"/>
    <mergeCell ref="I8:L8"/>
    <mergeCell ref="O8:P8"/>
    <mergeCell ref="Q8:R8"/>
    <mergeCell ref="V8:Y8"/>
    <mergeCell ref="B9:C9"/>
    <mergeCell ref="D9:E9"/>
    <mergeCell ref="I9:J9"/>
    <mergeCell ref="K9:L9"/>
    <mergeCell ref="O9:P9"/>
    <mergeCell ref="Q9:R9"/>
    <mergeCell ref="V9:W9"/>
    <mergeCell ref="X9:Y9"/>
    <mergeCell ref="F11:H11"/>
    <mergeCell ref="S11:U11"/>
    <mergeCell ref="F12:H12"/>
    <mergeCell ref="S12:U12"/>
    <mergeCell ref="F13:H13"/>
    <mergeCell ref="N13:R14"/>
    <mergeCell ref="S13:U13"/>
    <mergeCell ref="F14:H14"/>
    <mergeCell ref="S14:U14"/>
    <mergeCell ref="A16:L16"/>
    <mergeCell ref="A17:L17"/>
    <mergeCell ref="A18:A19"/>
    <mergeCell ref="B18:I18"/>
    <mergeCell ref="J18:P19"/>
    <mergeCell ref="V18:Y18"/>
    <mergeCell ref="B19:E19"/>
    <mergeCell ref="F19:I19"/>
    <mergeCell ref="R19:S19"/>
    <mergeCell ref="V19:W19"/>
    <mergeCell ref="A20:A21"/>
    <mergeCell ref="F20:G20"/>
    <mergeCell ref="J20:P21"/>
    <mergeCell ref="R20:S20"/>
    <mergeCell ref="V20:W20"/>
    <mergeCell ref="D21:E21"/>
    <mergeCell ref="F21:G21"/>
    <mergeCell ref="R21:S21"/>
    <mergeCell ref="V21:W21"/>
    <mergeCell ref="B22:C22"/>
    <mergeCell ref="D22:E22"/>
    <mergeCell ref="F22:G22"/>
    <mergeCell ref="H22:I22"/>
    <mergeCell ref="J22:P23"/>
    <mergeCell ref="R22:S22"/>
    <mergeCell ref="T22:U22"/>
    <mergeCell ref="V22:W22"/>
    <mergeCell ref="X22:Y22"/>
    <mergeCell ref="B23:C23"/>
    <mergeCell ref="D23:E23"/>
    <mergeCell ref="F23:G23"/>
    <mergeCell ref="H23:I23"/>
    <mergeCell ref="R23:S23"/>
    <mergeCell ref="T23:U23"/>
    <mergeCell ref="V23:W23"/>
    <mergeCell ref="X23:Y23"/>
    <mergeCell ref="B24:C24"/>
    <mergeCell ref="D24:E24"/>
    <mergeCell ref="F24:G24"/>
    <mergeCell ref="H24:I24"/>
    <mergeCell ref="J24:P24"/>
    <mergeCell ref="R24:S24"/>
    <mergeCell ref="T24:U24"/>
    <mergeCell ref="V24:W24"/>
    <mergeCell ref="X24:Y24"/>
    <mergeCell ref="A25:A26"/>
    <mergeCell ref="B25:E25"/>
    <mergeCell ref="F25:I25"/>
    <mergeCell ref="J25:P26"/>
    <mergeCell ref="R25:U25"/>
    <mergeCell ref="V25:Y25"/>
    <mergeCell ref="B26:C26"/>
    <mergeCell ref="D26:E26"/>
    <mergeCell ref="F26:G26"/>
    <mergeCell ref="H26:I26"/>
    <mergeCell ref="R26:S26"/>
    <mergeCell ref="T26:U26"/>
    <mergeCell ref="A33:A36"/>
    <mergeCell ref="B33:E33"/>
    <mergeCell ref="F33:H36"/>
    <mergeCell ref="I33:L33"/>
    <mergeCell ref="N33:N36"/>
    <mergeCell ref="O33:R33"/>
    <mergeCell ref="S33:U36"/>
    <mergeCell ref="V33:Y33"/>
    <mergeCell ref="B34:C34"/>
    <mergeCell ref="D34:E34"/>
    <mergeCell ref="I34:L34"/>
    <mergeCell ref="O34:P34"/>
    <mergeCell ref="Q34:R34"/>
    <mergeCell ref="V34:Y34"/>
    <mergeCell ref="B35:C35"/>
    <mergeCell ref="D35:E35"/>
    <mergeCell ref="I35:J35"/>
    <mergeCell ref="K35:L35"/>
    <mergeCell ref="O35:P35"/>
    <mergeCell ref="Q35:R35"/>
    <mergeCell ref="V35:W35"/>
    <mergeCell ref="X35:Y35"/>
    <mergeCell ref="F37:H37"/>
    <mergeCell ref="S37:U37"/>
    <mergeCell ref="A38:E38"/>
    <mergeCell ref="F38:H38"/>
    <mergeCell ref="N38:R38"/>
    <mergeCell ref="S38:U38"/>
    <mergeCell ref="A42:A45"/>
    <mergeCell ref="B42:E42"/>
    <mergeCell ref="F42:H45"/>
    <mergeCell ref="I42:L42"/>
    <mergeCell ref="N42:N45"/>
    <mergeCell ref="O42:R42"/>
    <mergeCell ref="S42:U45"/>
    <mergeCell ref="V42:Y42"/>
    <mergeCell ref="B43:C43"/>
    <mergeCell ref="D43:E43"/>
    <mergeCell ref="I43:L43"/>
    <mergeCell ref="O43:P43"/>
    <mergeCell ref="Q43:R43"/>
    <mergeCell ref="V43:Y43"/>
    <mergeCell ref="B44:C44"/>
    <mergeCell ref="D44:E44"/>
    <mergeCell ref="I44:J44"/>
    <mergeCell ref="K44:L44"/>
    <mergeCell ref="O44:P44"/>
    <mergeCell ref="Q44:R44"/>
    <mergeCell ref="V44:W44"/>
    <mergeCell ref="X44:Y44"/>
    <mergeCell ref="F46:H46"/>
    <mergeCell ref="S46:U46"/>
    <mergeCell ref="A49:A51"/>
    <mergeCell ref="B49:E49"/>
    <mergeCell ref="F49:H51"/>
    <mergeCell ref="I49:L49"/>
    <mergeCell ref="N49:N51"/>
    <mergeCell ref="O49:R49"/>
    <mergeCell ref="S49:U51"/>
    <mergeCell ref="V49:Y49"/>
    <mergeCell ref="B50:C50"/>
    <mergeCell ref="D50:E50"/>
    <mergeCell ref="I50:J50"/>
    <mergeCell ref="K50:L50"/>
    <mergeCell ref="O50:P50"/>
    <mergeCell ref="Q50:R50"/>
    <mergeCell ref="V50:W50"/>
    <mergeCell ref="X50:Y50"/>
    <mergeCell ref="F52:H52"/>
    <mergeCell ref="S52:U52"/>
    <mergeCell ref="F58:H58"/>
    <mergeCell ref="S58:U58"/>
    <mergeCell ref="A64:A67"/>
    <mergeCell ref="B64:E64"/>
    <mergeCell ref="F64:H67"/>
    <mergeCell ref="I64:L64"/>
    <mergeCell ref="N64:N67"/>
    <mergeCell ref="O64:R64"/>
    <mergeCell ref="S64:U67"/>
    <mergeCell ref="V64:Y64"/>
    <mergeCell ref="B65:C65"/>
    <mergeCell ref="D65:E65"/>
    <mergeCell ref="I65:L65"/>
    <mergeCell ref="O65:P65"/>
    <mergeCell ref="Q65:R65"/>
    <mergeCell ref="V65:Y65"/>
    <mergeCell ref="B66:C66"/>
    <mergeCell ref="D66:E66"/>
    <mergeCell ref="I66:J66"/>
    <mergeCell ref="K66:L66"/>
    <mergeCell ref="O66:P66"/>
    <mergeCell ref="Q66:R66"/>
    <mergeCell ref="V66:W66"/>
    <mergeCell ref="X66:Y66"/>
    <mergeCell ref="F68:H68"/>
    <mergeCell ref="S68:U68"/>
    <mergeCell ref="F69:H69"/>
    <mergeCell ref="S69:U69"/>
    <mergeCell ref="F70:H70"/>
    <mergeCell ref="S70:U70"/>
    <mergeCell ref="F71:H71"/>
    <mergeCell ref="S71:U71"/>
    <mergeCell ref="F72:H72"/>
    <mergeCell ref="S72:U72"/>
    <mergeCell ref="A73:E77"/>
    <mergeCell ref="F73:H73"/>
    <mergeCell ref="N73:R77"/>
    <mergeCell ref="S73:U73"/>
    <mergeCell ref="F74:H74"/>
    <mergeCell ref="S74:U74"/>
    <mergeCell ref="F75:H75"/>
    <mergeCell ref="S75:U75"/>
    <mergeCell ref="F76:H76"/>
    <mergeCell ref="S76:U76"/>
    <mergeCell ref="F77:H77"/>
    <mergeCell ref="S77:U77"/>
    <mergeCell ref="A82:A84"/>
    <mergeCell ref="B82:C84"/>
    <mergeCell ref="D82:I82"/>
    <mergeCell ref="N82:N84"/>
    <mergeCell ref="O82:P84"/>
    <mergeCell ref="Q82:V82"/>
    <mergeCell ref="D83:E83"/>
    <mergeCell ref="F83:G83"/>
    <mergeCell ref="H83:I83"/>
    <mergeCell ref="Q83:R83"/>
    <mergeCell ref="S83:T83"/>
    <mergeCell ref="U83:V83"/>
    <mergeCell ref="B85:C87"/>
    <mergeCell ref="O85:P87"/>
    <mergeCell ref="B88:C90"/>
    <mergeCell ref="O88:P90"/>
    <mergeCell ref="A92:A93"/>
    <mergeCell ref="B92:E92"/>
    <mergeCell ref="F92:H93"/>
    <mergeCell ref="I92:L92"/>
    <mergeCell ref="N92:N93"/>
    <mergeCell ref="O92:R92"/>
    <mergeCell ref="S92:U93"/>
    <mergeCell ref="V92:Y92"/>
    <mergeCell ref="B93:C93"/>
    <mergeCell ref="D93:E93"/>
    <mergeCell ref="I93:J93"/>
    <mergeCell ref="K93:L93"/>
    <mergeCell ref="O93:P93"/>
    <mergeCell ref="Q93:R93"/>
    <mergeCell ref="V93:W93"/>
    <mergeCell ref="X93:Y93"/>
    <mergeCell ref="B94:C94"/>
    <mergeCell ref="D94:E94"/>
    <mergeCell ref="F94:H94"/>
    <mergeCell ref="I94:J94"/>
    <mergeCell ref="K94:L94"/>
    <mergeCell ref="O94:P94"/>
    <mergeCell ref="Q94:R94"/>
    <mergeCell ref="S94:U94"/>
    <mergeCell ref="V94:W94"/>
    <mergeCell ref="X94:Y94"/>
    <mergeCell ref="A95:E95"/>
    <mergeCell ref="F95:H95"/>
    <mergeCell ref="I95:J95"/>
    <mergeCell ref="K95:L95"/>
    <mergeCell ref="N95:R95"/>
    <mergeCell ref="S95:U95"/>
    <mergeCell ref="V95:W95"/>
    <mergeCell ref="X95:Y95"/>
    <mergeCell ref="B96:C96"/>
    <mergeCell ref="D96:E96"/>
    <mergeCell ref="F96:H96"/>
    <mergeCell ref="I96:J96"/>
    <mergeCell ref="K96:L96"/>
    <mergeCell ref="O96:P96"/>
    <mergeCell ref="Q96:R96"/>
    <mergeCell ref="S96:U96"/>
    <mergeCell ref="V96:W96"/>
    <mergeCell ref="X96:Y96"/>
    <mergeCell ref="B97:C97"/>
    <mergeCell ref="D97:E97"/>
    <mergeCell ref="F97:H97"/>
    <mergeCell ref="I97:J97"/>
    <mergeCell ref="K97:L97"/>
    <mergeCell ref="O97:P97"/>
    <mergeCell ref="Q97:R97"/>
    <mergeCell ref="S97:U97"/>
    <mergeCell ref="V97:W97"/>
    <mergeCell ref="X97:Y97"/>
    <mergeCell ref="X98:Y98"/>
    <mergeCell ref="N99:N101"/>
    <mergeCell ref="O99:P101"/>
    <mergeCell ref="A100:A102"/>
    <mergeCell ref="B100:C102"/>
    <mergeCell ref="D100:K100"/>
    <mergeCell ref="Q100:R100"/>
    <mergeCell ref="S100:T100"/>
    <mergeCell ref="U100:V100"/>
    <mergeCell ref="D101:E101"/>
    <mergeCell ref="F101:G101"/>
    <mergeCell ref="H101:I101"/>
    <mergeCell ref="J101:K101"/>
    <mergeCell ref="W101:X101"/>
    <mergeCell ref="O102:P104"/>
    <mergeCell ref="B103:C105"/>
    <mergeCell ref="O105:P107"/>
    <mergeCell ref="B106:C108"/>
    <mergeCell ref="N117:N119"/>
    <mergeCell ref="O117:P119"/>
    <mergeCell ref="Q117:T117"/>
    <mergeCell ref="A118:A120"/>
    <mergeCell ref="B118:C120"/>
    <mergeCell ref="D118:G118"/>
    <mergeCell ref="Q118:R118"/>
    <mergeCell ref="S118:T118"/>
    <mergeCell ref="D119:E119"/>
    <mergeCell ref="F119:G119"/>
    <mergeCell ref="O120:P122"/>
    <mergeCell ref="B121:C123"/>
    <mergeCell ref="N123:P123"/>
    <mergeCell ref="Q123:R123"/>
    <mergeCell ref="S123:T123"/>
    <mergeCell ref="A124:C124"/>
    <mergeCell ref="D124:E124"/>
    <mergeCell ref="F124:G124"/>
    <mergeCell ref="O124:P126"/>
    <mergeCell ref="B125:C127"/>
    <mergeCell ref="N127:P127"/>
    <mergeCell ref="Q127:R127"/>
    <mergeCell ref="S127:T127"/>
    <mergeCell ref="A128:C128"/>
    <mergeCell ref="D128:E128"/>
    <mergeCell ref="F128:G128"/>
    <mergeCell ref="O128:P130"/>
    <mergeCell ref="B129:C131"/>
    <mergeCell ref="N140:Q141"/>
    <mergeCell ref="A141:D142"/>
    <mergeCell ref="E141:L141"/>
    <mergeCell ref="R141:U141"/>
    <mergeCell ref="V141:Y141"/>
    <mergeCell ref="E142:H142"/>
    <mergeCell ref="I142:L142"/>
    <mergeCell ref="N142:Q142"/>
    <mergeCell ref="R142:U142"/>
    <mergeCell ref="V142:Y142"/>
    <mergeCell ref="A143:D143"/>
    <mergeCell ref="E143:H143"/>
    <mergeCell ref="I143:L143"/>
    <mergeCell ref="N143:Q143"/>
    <mergeCell ref="R143:U143"/>
    <mergeCell ref="V143:Y143"/>
    <mergeCell ref="A144:D144"/>
    <mergeCell ref="E144:H144"/>
    <mergeCell ref="I144:L144"/>
    <mergeCell ref="N144:Q144"/>
    <mergeCell ref="R144:U144"/>
    <mergeCell ref="V144:Y144"/>
    <mergeCell ref="A145:D145"/>
    <mergeCell ref="E145:H145"/>
    <mergeCell ref="I145:L145"/>
    <mergeCell ref="N145:Q145"/>
    <mergeCell ref="R145:U145"/>
    <mergeCell ref="V145:Y145"/>
    <mergeCell ref="A146:D146"/>
    <mergeCell ref="E146:H146"/>
    <mergeCell ref="I146:L146"/>
    <mergeCell ref="N146:Q146"/>
    <mergeCell ref="R146:Y146"/>
    <mergeCell ref="A147:D147"/>
    <mergeCell ref="E147:L147"/>
    <mergeCell ref="A148:L148"/>
    <mergeCell ref="A150:A152"/>
    <mergeCell ref="B150:C152"/>
    <mergeCell ref="D150:G150"/>
    <mergeCell ref="N150:N152"/>
    <mergeCell ref="O150:P152"/>
    <mergeCell ref="Q150:T150"/>
    <mergeCell ref="D151:E151"/>
    <mergeCell ref="F151:G151"/>
    <mergeCell ref="Q151:R151"/>
    <mergeCell ref="S151:T151"/>
    <mergeCell ref="B153:C155"/>
    <mergeCell ref="O153:P155"/>
    <mergeCell ref="B156:C156"/>
    <mergeCell ref="O156:P156"/>
    <mergeCell ref="B157:C157"/>
    <mergeCell ref="O157:P157"/>
    <mergeCell ref="B158:C160"/>
    <mergeCell ref="O158:P160"/>
    <mergeCell ref="B166:C166"/>
    <mergeCell ref="D166:E166"/>
    <mergeCell ref="O166:P166"/>
    <mergeCell ref="Q166:R166"/>
    <mergeCell ref="B167:C167"/>
    <mergeCell ref="D167:E167"/>
    <mergeCell ref="O167:P167"/>
    <mergeCell ref="Q167:R167"/>
    <mergeCell ref="E172:H172"/>
    <mergeCell ref="I172:L172"/>
    <mergeCell ref="R172:U172"/>
    <mergeCell ref="V172:Y172"/>
    <mergeCell ref="A173:D173"/>
    <mergeCell ref="E173:H173"/>
    <mergeCell ref="I173:L173"/>
    <mergeCell ref="N173:Q173"/>
    <mergeCell ref="R173:U173"/>
    <mergeCell ref="V173:Y173"/>
    <mergeCell ref="A174:D174"/>
    <mergeCell ref="E174:H174"/>
    <mergeCell ref="I174:L174"/>
    <mergeCell ref="N174:Q174"/>
    <mergeCell ref="R174:U174"/>
    <mergeCell ref="V174:Y174"/>
  </mergeCells>
  <printOptions headings="0" gridLines="0"/>
  <pageMargins left="0.25" right="0.25" top="0.75" bottom="0.75" header="0.29999999999999999" footer="0.29999999999999999"/>
  <pageSetup paperSize="9" scale="69" fitToWidth="1" fitToHeight="0" pageOrder="downThenOver" orientation="portrait" usePrinterDefaults="1" blackAndWhite="0" draft="0" cellComments="none" useFirstPageNumber="0" errors="displayed" horizontalDpi="600" verticalDpi="600" copies="1"/>
  <headerFooter/>
  <drawing r:id="rId3"/>
  <legacyDrawing r:id="rId4"/>
</worksheet>
</file>

<file path=xl/worksheets/sheet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">
  <sheetViews>
    <sheetView showRuler="1" topLeftCell="A22" zoomScale="100" workbookViewId="0">
      <selection activeCell="AL19" activeCellId="0" sqref="AL19:AM19"/>
    </sheetView>
  </sheetViews>
  <sheetFormatPr defaultRowHeight="14.25"/>
  <cols>
    <col customWidth="1" min="1" max="1" width="30.5703125"/>
    <col customWidth="1" hidden="1" min="17" max="17" width="0"/>
    <col customWidth="1" hidden="1" min="18" max="18" width="31"/>
    <col customWidth="1" hidden="1" min="19" max="32" width="9.140625"/>
    <col customWidth="1" min="33" max="41" width="9.140625"/>
  </cols>
  <sheetData>
    <row r="1">
      <c r="A1" s="5" t="s">
        <v>1016</v>
      </c>
      <c r="B1" s="6"/>
      <c r="C1" s="7"/>
      <c r="D1" s="4"/>
      <c r="E1" s="7"/>
      <c r="F1" s="4"/>
      <c r="G1" s="4"/>
      <c r="H1" s="4"/>
      <c r="I1" s="4"/>
      <c r="J1" s="1057" t="s">
        <v>1016</v>
      </c>
      <c r="K1" s="1057"/>
      <c r="L1" s="1057"/>
      <c r="M1" s="4"/>
      <c r="N1" s="4"/>
      <c r="O1" s="4"/>
    </row>
    <row r="2">
      <c r="A2" s="1058" t="s">
        <v>1017</v>
      </c>
      <c r="B2" s="6"/>
      <c r="C2" s="7"/>
      <c r="D2" s="4"/>
      <c r="E2" s="7"/>
      <c r="F2" s="4"/>
      <c r="G2" s="4"/>
      <c r="H2" s="4"/>
      <c r="I2" s="4"/>
      <c r="J2" s="4"/>
      <c r="K2" s="1059"/>
      <c r="L2" s="1060" t="s">
        <v>1018</v>
      </c>
      <c r="M2" s="4"/>
      <c r="N2" s="4"/>
      <c r="O2" s="4"/>
    </row>
    <row r="3">
      <c r="A3" s="4" t="s">
        <v>1019</v>
      </c>
      <c r="B3" s="6"/>
      <c r="C3" s="7"/>
      <c r="D3" s="4"/>
      <c r="E3" s="7"/>
      <c r="F3" s="4"/>
      <c r="G3" s="4"/>
      <c r="H3" s="4"/>
      <c r="I3" s="4"/>
      <c r="J3" s="4"/>
      <c r="K3" s="4"/>
      <c r="L3" s="1061"/>
      <c r="M3" s="1062"/>
      <c r="N3" s="4"/>
      <c r="O3" s="4"/>
    </row>
    <row r="4" ht="21">
      <c r="A4" s="1063" t="s">
        <v>857</v>
      </c>
      <c r="B4" s="1063"/>
      <c r="C4" s="1063"/>
      <c r="D4" s="1063"/>
      <c r="E4" s="1063"/>
      <c r="F4" s="1063"/>
      <c r="G4" s="1063"/>
      <c r="H4" s="1063"/>
      <c r="I4" s="1063"/>
      <c r="J4" s="1063"/>
      <c r="K4" s="1063"/>
      <c r="L4" s="1063"/>
      <c r="M4" s="10"/>
      <c r="N4" s="10"/>
      <c r="O4" s="10"/>
    </row>
    <row r="5">
      <c r="A5" s="1"/>
      <c r="B5" s="908"/>
      <c r="C5" s="908"/>
      <c r="D5" s="908"/>
      <c r="E5" s="908"/>
      <c r="F5" s="908"/>
      <c r="G5" s="908"/>
      <c r="H5" s="1"/>
      <c r="I5" s="908"/>
      <c r="J5" s="908"/>
      <c r="K5" s="908"/>
      <c r="L5" s="908"/>
      <c r="M5" s="1"/>
      <c r="N5" s="1"/>
      <c r="O5" s="1"/>
      <c r="R5" s="1"/>
      <c r="S5" s="908"/>
      <c r="T5" s="908"/>
      <c r="U5" s="908"/>
      <c r="V5" s="908"/>
      <c r="W5" s="908"/>
      <c r="X5" s="908"/>
      <c r="Y5" s="1"/>
      <c r="Z5" s="908"/>
      <c r="AA5" s="908"/>
      <c r="AB5" s="908"/>
      <c r="AC5" s="908"/>
    </row>
    <row r="6" ht="17.25">
      <c r="A6" s="1064" t="s">
        <v>1020</v>
      </c>
      <c r="B6" s="1065"/>
      <c r="C6" s="926"/>
      <c r="D6" s="926"/>
      <c r="E6" s="10"/>
      <c r="F6" s="10"/>
      <c r="G6" s="10"/>
      <c r="H6" s="10"/>
      <c r="I6" s="926"/>
      <c r="J6" s="926"/>
      <c r="K6" s="10"/>
      <c r="L6" s="927" t="s">
        <v>859</v>
      </c>
      <c r="M6" s="10"/>
      <c r="N6" s="10"/>
      <c r="O6" s="10"/>
      <c r="R6" s="1064" t="s">
        <v>1020</v>
      </c>
      <c r="S6" s="1065"/>
      <c r="T6" s="926"/>
      <c r="U6" s="926"/>
      <c r="V6" s="10"/>
      <c r="W6" s="10"/>
      <c r="X6" s="10"/>
      <c r="Y6" s="10"/>
      <c r="Z6" s="926"/>
      <c r="AA6" s="926"/>
      <c r="AB6" s="10"/>
      <c r="AC6" s="927" t="s">
        <v>859</v>
      </c>
    </row>
    <row r="7">
      <c r="A7" s="1066" t="s">
        <v>860</v>
      </c>
      <c r="B7" s="1067" t="s">
        <v>861</v>
      </c>
      <c r="C7" s="1068"/>
      <c r="D7" s="1068"/>
      <c r="E7" s="1069"/>
      <c r="F7" s="1070" t="s">
        <v>860</v>
      </c>
      <c r="G7" s="1071"/>
      <c r="H7" s="1072"/>
      <c r="I7" s="1067" t="s">
        <v>862</v>
      </c>
      <c r="J7" s="1068"/>
      <c r="K7" s="1068"/>
      <c r="L7" s="1069"/>
      <c r="M7" s="611"/>
      <c r="N7" s="611"/>
      <c r="O7" s="611"/>
      <c r="R7" s="1066" t="s">
        <v>860</v>
      </c>
      <c r="S7" s="1067" t="s">
        <v>861</v>
      </c>
      <c r="T7" s="1068"/>
      <c r="U7" s="1068"/>
      <c r="V7" s="1069"/>
      <c r="W7" s="1070" t="s">
        <v>860</v>
      </c>
      <c r="X7" s="1071"/>
      <c r="Y7" s="1072"/>
      <c r="Z7" s="1067" t="s">
        <v>862</v>
      </c>
      <c r="AA7" s="1068"/>
      <c r="AB7" s="1068"/>
      <c r="AC7" s="1069"/>
    </row>
    <row r="8">
      <c r="A8" s="1073"/>
      <c r="B8" s="1074" t="s">
        <v>863</v>
      </c>
      <c r="C8" s="1075"/>
      <c r="D8" s="1074" t="s">
        <v>864</v>
      </c>
      <c r="E8" s="1075"/>
      <c r="F8" s="1076"/>
      <c r="G8" s="908"/>
      <c r="H8" s="1077"/>
      <c r="I8" s="1074" t="s">
        <v>865</v>
      </c>
      <c r="J8" s="1075"/>
      <c r="K8" s="1075"/>
      <c r="L8" s="1078"/>
      <c r="M8" s="611"/>
      <c r="N8" s="611"/>
      <c r="O8" s="611"/>
      <c r="R8" s="1073"/>
      <c r="S8" s="1074" t="s">
        <v>863</v>
      </c>
      <c r="T8" s="1075"/>
      <c r="U8" s="1074" t="s">
        <v>864</v>
      </c>
      <c r="V8" s="1075"/>
      <c r="W8" s="1076"/>
      <c r="X8" s="908"/>
      <c r="Y8" s="1077"/>
      <c r="Z8" s="1074" t="s">
        <v>865</v>
      </c>
      <c r="AA8" s="1075"/>
      <c r="AB8" s="1075"/>
      <c r="AC8" s="1078"/>
    </row>
    <row r="9">
      <c r="A9" s="1073"/>
      <c r="B9" s="107" t="s">
        <v>866</v>
      </c>
      <c r="C9" s="108"/>
      <c r="D9" s="107" t="s">
        <v>866</v>
      </c>
      <c r="E9" s="108"/>
      <c r="F9" s="1076"/>
      <c r="G9" s="908"/>
      <c r="H9" s="1077"/>
      <c r="I9" s="107" t="s">
        <v>866</v>
      </c>
      <c r="J9" s="108"/>
      <c r="K9" s="107" t="s">
        <v>867</v>
      </c>
      <c r="L9" s="108"/>
      <c r="M9" s="1"/>
      <c r="N9" s="1"/>
      <c r="O9" s="1"/>
      <c r="R9" s="1073"/>
      <c r="S9" s="107" t="s">
        <v>866</v>
      </c>
      <c r="T9" s="108"/>
      <c r="U9" s="107" t="s">
        <v>866</v>
      </c>
      <c r="V9" s="108"/>
      <c r="W9" s="1076"/>
      <c r="X9" s="908"/>
      <c r="Y9" s="1077"/>
      <c r="Z9" s="107" t="s">
        <v>866</v>
      </c>
      <c r="AA9" s="108"/>
      <c r="AB9" s="107" t="s">
        <v>867</v>
      </c>
      <c r="AC9" s="108"/>
    </row>
    <row r="10">
      <c r="A10" s="1079"/>
      <c r="B10" s="600" t="s">
        <v>868</v>
      </c>
      <c r="C10" s="600" t="s">
        <v>869</v>
      </c>
      <c r="D10" s="600" t="s">
        <v>868</v>
      </c>
      <c r="E10" s="600" t="s">
        <v>869</v>
      </c>
      <c r="F10" s="1080"/>
      <c r="G10" s="1081"/>
      <c r="H10" s="1082"/>
      <c r="I10" s="600" t="s">
        <v>868</v>
      </c>
      <c r="J10" s="600" t="s">
        <v>869</v>
      </c>
      <c r="K10" s="600" t="s">
        <v>868</v>
      </c>
      <c r="L10" s="600" t="s">
        <v>869</v>
      </c>
      <c r="M10" s="1"/>
      <c r="N10" s="1"/>
      <c r="O10" s="1"/>
      <c r="R10" s="1079"/>
      <c r="S10" s="600" t="s">
        <v>868</v>
      </c>
      <c r="T10" s="600" t="s">
        <v>869</v>
      </c>
      <c r="U10" s="600" t="s">
        <v>868</v>
      </c>
      <c r="V10" s="600" t="s">
        <v>869</v>
      </c>
      <c r="W10" s="1080"/>
      <c r="X10" s="1081"/>
      <c r="Y10" s="1082"/>
      <c r="Z10" s="600" t="s">
        <v>868</v>
      </c>
      <c r="AA10" s="600" t="s">
        <v>869</v>
      </c>
      <c r="AB10" s="600" t="s">
        <v>868</v>
      </c>
      <c r="AC10" s="600" t="s">
        <v>869</v>
      </c>
    </row>
    <row r="11">
      <c r="A11" s="62" t="s">
        <v>870</v>
      </c>
      <c r="B11" s="600">
        <f t="shared" ref="B11:B13" si="196">ROUND(S11*0.77*1.85,-2)</f>
        <v>3100</v>
      </c>
      <c r="C11" s="600">
        <f t="shared" ref="C11:E13" si="197">ROUND(T11*0.77*1.85,-2)</f>
        <v>7800</v>
      </c>
      <c r="D11" s="600">
        <f t="shared" si="197"/>
        <v>4000</v>
      </c>
      <c r="E11" s="600">
        <f t="shared" si="197"/>
        <v>9900</v>
      </c>
      <c r="F11" s="1083" t="s">
        <v>871</v>
      </c>
      <c r="G11" s="1084"/>
      <c r="H11" s="1085"/>
      <c r="I11" s="600">
        <f t="shared" ref="I11:I15" si="198">ROUND(Z11*0.77*1.85,-2)</f>
        <v>3300</v>
      </c>
      <c r="J11" s="600">
        <f t="shared" ref="J11:L42" si="199">ROUND(AA11*0.77*1.85,-2)</f>
        <v>8200</v>
      </c>
      <c r="K11" s="600">
        <f t="shared" si="199"/>
        <v>3700</v>
      </c>
      <c r="L11" s="600">
        <f t="shared" si="199"/>
        <v>9400</v>
      </c>
      <c r="M11" s="611"/>
      <c r="N11" s="611"/>
      <c r="O11" s="611"/>
      <c r="R11" s="62" t="s">
        <v>870</v>
      </c>
      <c r="S11" s="600">
        <v>2180</v>
      </c>
      <c r="T11" s="600">
        <v>5450</v>
      </c>
      <c r="U11" s="600">
        <v>2790</v>
      </c>
      <c r="V11" s="600">
        <v>6975</v>
      </c>
      <c r="W11" s="1083" t="s">
        <v>871</v>
      </c>
      <c r="X11" s="1084"/>
      <c r="Y11" s="1085"/>
      <c r="Z11" s="600">
        <v>2300</v>
      </c>
      <c r="AA11" s="600">
        <v>5750</v>
      </c>
      <c r="AB11" s="600">
        <v>2630</v>
      </c>
      <c r="AC11" s="600">
        <v>6575</v>
      </c>
    </row>
    <row r="12">
      <c r="A12" s="62" t="s">
        <v>1021</v>
      </c>
      <c r="B12" s="600">
        <f t="shared" si="196"/>
        <v>3300</v>
      </c>
      <c r="C12" s="600">
        <f t="shared" si="197"/>
        <v>8400</v>
      </c>
      <c r="D12" s="600">
        <f t="shared" si="197"/>
        <v>4300</v>
      </c>
      <c r="E12" s="600">
        <f t="shared" si="197"/>
        <v>10700</v>
      </c>
      <c r="F12" s="1083" t="s">
        <v>1022</v>
      </c>
      <c r="G12" s="1084"/>
      <c r="H12" s="1085"/>
      <c r="I12" s="600">
        <f t="shared" si="198"/>
        <v>3500</v>
      </c>
      <c r="J12" s="600">
        <f t="shared" si="199"/>
        <v>8800</v>
      </c>
      <c r="K12" s="600">
        <f t="shared" si="199"/>
        <v>4000</v>
      </c>
      <c r="L12" s="600">
        <f t="shared" si="199"/>
        <v>9900</v>
      </c>
      <c r="M12" s="1"/>
      <c r="N12" s="1"/>
      <c r="O12" s="1"/>
      <c r="R12" s="62" t="s">
        <v>1021</v>
      </c>
      <c r="S12" s="600">
        <v>2350</v>
      </c>
      <c r="T12" s="600">
        <v>5875</v>
      </c>
      <c r="U12" s="600">
        <v>3010</v>
      </c>
      <c r="V12" s="600">
        <v>7525</v>
      </c>
      <c r="W12" s="1083" t="s">
        <v>1022</v>
      </c>
      <c r="X12" s="1084"/>
      <c r="Y12" s="1085"/>
      <c r="Z12" s="600">
        <v>2480</v>
      </c>
      <c r="AA12" s="600">
        <v>6200</v>
      </c>
      <c r="AB12" s="600">
        <v>2780</v>
      </c>
      <c r="AC12" s="600">
        <v>6950</v>
      </c>
    </row>
    <row r="13" s="3" customFormat="1">
      <c r="A13" s="1086" t="s">
        <v>1023</v>
      </c>
      <c r="B13" s="600">
        <f t="shared" si="196"/>
        <v>0</v>
      </c>
      <c r="C13" s="600">
        <f t="shared" si="197"/>
        <v>0</v>
      </c>
      <c r="D13" s="600">
        <f>ROUND(U13*0.77*1.85,-2)</f>
        <v>0</v>
      </c>
      <c r="E13" s="600">
        <f>ROUND(V13*0.77*1.85,-2)</f>
        <v>0</v>
      </c>
      <c r="F13" s="1087" t="s">
        <v>1024</v>
      </c>
      <c r="G13" s="1088"/>
      <c r="H13" s="1089"/>
      <c r="I13" s="600">
        <f t="shared" si="198"/>
        <v>0</v>
      </c>
      <c r="J13" s="600">
        <f t="shared" si="199"/>
        <v>0</v>
      </c>
      <c r="K13" s="600">
        <f t="shared" ref="K13:K42" si="200">ROUND(AB13*0.77*1.85,-2)</f>
        <v>0</v>
      </c>
      <c r="L13" s="600">
        <f t="shared" ref="L13:L42" si="201">ROUND(AC13*0.77*1.85,-2)</f>
        <v>0</v>
      </c>
      <c r="M13" s="1090" t="s">
        <v>1025</v>
      </c>
      <c r="N13" s="1090"/>
      <c r="O13" s="1090"/>
      <c r="P13" s="1090"/>
      <c r="Q13" s="1090"/>
      <c r="R13" s="1090"/>
      <c r="S13" s="1090"/>
      <c r="T13" s="1090"/>
      <c r="U13" s="1090"/>
      <c r="V13" s="1090"/>
      <c r="W13" s="1090"/>
      <c r="X13" s="1090"/>
      <c r="Y13" s="1090"/>
      <c r="Z13" s="1090"/>
      <c r="AA13" s="1090"/>
      <c r="AB13" s="1090"/>
      <c r="AC13" s="1090"/>
      <c r="AD13" s="1090"/>
      <c r="AE13" s="1090"/>
      <c r="AF13" s="1090"/>
      <c r="AG13" s="1090"/>
      <c r="AH13" s="1091"/>
      <c r="AI13" s="1091"/>
      <c r="AJ13" s="1091"/>
      <c r="AK13" s="1091"/>
      <c r="AL13" s="1091"/>
      <c r="AM13" s="1091"/>
      <c r="AN13" s="1091"/>
      <c r="AO13" s="1091"/>
      <c r="AP13" s="1091"/>
    </row>
    <row r="14" ht="15" customHeight="1">
      <c r="A14" s="1092" t="s">
        <v>1026</v>
      </c>
      <c r="B14" s="1092"/>
      <c r="C14" s="1092"/>
      <c r="D14" s="1092"/>
      <c r="E14" s="1092"/>
      <c r="F14" s="1083" t="s">
        <v>874</v>
      </c>
      <c r="G14" s="1084"/>
      <c r="H14" s="1085"/>
      <c r="I14" s="600">
        <f t="shared" si="198"/>
        <v>3600</v>
      </c>
      <c r="J14" s="600">
        <f t="shared" si="199"/>
        <v>9100</v>
      </c>
      <c r="K14" s="600" t="s">
        <v>57</v>
      </c>
      <c r="L14" s="600" t="s">
        <v>57</v>
      </c>
      <c r="M14" s="1"/>
      <c r="N14" s="1"/>
      <c r="O14" s="1"/>
      <c r="R14" s="1092" t="s">
        <v>1026</v>
      </c>
      <c r="S14" s="1092"/>
      <c r="T14" s="1092"/>
      <c r="U14" s="1092"/>
      <c r="V14" s="1092"/>
      <c r="W14" s="1083" t="s">
        <v>874</v>
      </c>
      <c r="X14" s="1084"/>
      <c r="Y14" s="1085"/>
      <c r="Z14" s="600">
        <v>2550</v>
      </c>
      <c r="AA14" s="600">
        <v>6375</v>
      </c>
      <c r="AB14" s="600" t="s">
        <v>57</v>
      </c>
      <c r="AC14" s="600" t="s">
        <v>57</v>
      </c>
    </row>
    <row r="15" ht="15" customHeight="1">
      <c r="A15" s="1092"/>
      <c r="B15" s="1092"/>
      <c r="C15" s="1092"/>
      <c r="D15" s="1092"/>
      <c r="E15" s="1092"/>
      <c r="F15" s="39" t="s">
        <v>875</v>
      </c>
      <c r="G15" s="39"/>
      <c r="H15" s="39"/>
      <c r="I15" s="600">
        <f t="shared" si="198"/>
        <v>3900</v>
      </c>
      <c r="J15" s="600">
        <f t="shared" si="199"/>
        <v>9700</v>
      </c>
      <c r="K15" s="600" t="s">
        <v>57</v>
      </c>
      <c r="L15" s="600" t="s">
        <v>57</v>
      </c>
      <c r="M15" s="1"/>
      <c r="N15" s="1"/>
      <c r="O15" s="1"/>
      <c r="R15" s="1092"/>
      <c r="S15" s="1092"/>
      <c r="T15" s="1092"/>
      <c r="U15" s="1092"/>
      <c r="V15" s="1092"/>
      <c r="W15" s="39" t="s">
        <v>875</v>
      </c>
      <c r="X15" s="39"/>
      <c r="Y15" s="39"/>
      <c r="Z15" s="600">
        <v>2730</v>
      </c>
      <c r="AA15" s="600">
        <v>6825</v>
      </c>
      <c r="AB15" s="600" t="s">
        <v>57</v>
      </c>
      <c r="AC15" s="600" t="s">
        <v>57</v>
      </c>
      <c r="AI15" s="1"/>
      <c r="AJ15" s="1"/>
      <c r="AK15" s="596"/>
      <c r="AL15" s="1"/>
      <c r="AM15" s="1"/>
      <c r="AN15" s="1"/>
      <c r="AO15" s="1"/>
      <c r="AP15" s="1"/>
      <c r="AQ15" s="1"/>
      <c r="AR15" s="1"/>
      <c r="AS15" s="1"/>
      <c r="AT15" s="1"/>
      <c r="AU15" s="1"/>
    </row>
    <row r="16" ht="16.5" customHeight="1">
      <c r="A16" s="1093" t="s">
        <v>1027</v>
      </c>
      <c r="B16" s="908"/>
      <c r="C16" s="908"/>
      <c r="D16" s="908"/>
      <c r="E16" s="908"/>
      <c r="F16" s="909"/>
      <c r="G16" s="909"/>
      <c r="H16" s="909"/>
      <c r="I16" s="909"/>
      <c r="J16" s="909"/>
      <c r="K16" s="909"/>
      <c r="L16" s="909"/>
      <c r="M16" s="1"/>
      <c r="N16" s="1"/>
      <c r="O16" s="1"/>
      <c r="AI16" s="597"/>
      <c r="AJ16" s="399"/>
      <c r="AK16" s="399"/>
      <c r="AL16" s="399"/>
      <c r="AM16" s="399"/>
      <c r="AN16" s="399"/>
      <c r="AO16" s="399"/>
      <c r="AP16" s="399"/>
      <c r="AQ16" s="399"/>
      <c r="AR16" s="399"/>
      <c r="AS16" s="1"/>
      <c r="AT16" s="1"/>
      <c r="AU16" s="1"/>
    </row>
    <row r="17" ht="15.75" hidden="1">
      <c r="A17" s="1"/>
      <c r="B17" s="908"/>
      <c r="C17" s="908"/>
      <c r="D17" s="908"/>
      <c r="E17" s="908"/>
      <c r="F17" s="908"/>
      <c r="G17" s="908"/>
      <c r="H17" s="1"/>
      <c r="I17" s="908"/>
      <c r="J17" s="908"/>
      <c r="K17" s="908"/>
      <c r="L17" s="908"/>
      <c r="M17" s="1"/>
      <c r="N17" s="1"/>
      <c r="O17" s="1"/>
      <c r="AI17" s="597"/>
      <c r="AJ17" s="399"/>
      <c r="AK17" s="598" t="s">
        <v>728</v>
      </c>
      <c r="AL17" s="598"/>
      <c r="AM17" s="598"/>
      <c r="AN17" s="598"/>
      <c r="AO17" s="598"/>
      <c r="AP17" s="598"/>
      <c r="AQ17" s="598"/>
      <c r="AR17" s="598"/>
      <c r="AS17" s="1"/>
      <c r="AT17" s="1"/>
      <c r="AU17" s="1"/>
    </row>
    <row r="18" ht="16.5" customHeight="1">
      <c r="A18" s="1064" t="s">
        <v>876</v>
      </c>
      <c r="B18" s="1065"/>
      <c r="C18" s="926"/>
      <c r="D18" s="926"/>
      <c r="E18" s="10"/>
      <c r="F18" s="10"/>
      <c r="G18" s="10"/>
      <c r="H18" s="10"/>
      <c r="I18" s="926"/>
      <c r="J18" s="926"/>
      <c r="K18" s="926"/>
      <c r="L18" s="10"/>
      <c r="M18" s="10"/>
      <c r="N18" s="10"/>
      <c r="O18" s="10"/>
      <c r="AI18" s="599"/>
      <c r="AJ18" s="600" t="s">
        <v>730</v>
      </c>
      <c r="AK18" s="600"/>
      <c r="AL18" s="601" t="s">
        <v>731</v>
      </c>
      <c r="AM18" s="602"/>
      <c r="AN18" s="601" t="s">
        <v>732</v>
      </c>
      <c r="AO18" s="602"/>
      <c r="AP18" s="601" t="s">
        <v>733</v>
      </c>
      <c r="AQ18" s="602"/>
      <c r="AR18" s="603" t="s">
        <v>734</v>
      </c>
      <c r="AS18" s="10"/>
      <c r="AT18" s="10"/>
      <c r="AU18" s="10"/>
    </row>
    <row r="19" ht="222" customHeight="1">
      <c r="A19" s="1094"/>
      <c r="B19" s="1095"/>
      <c r="C19" s="1095"/>
      <c r="D19" s="1095"/>
      <c r="E19" s="1095"/>
      <c r="F19" s="1095"/>
      <c r="G19" s="1095"/>
      <c r="H19" s="1095"/>
      <c r="I19" s="1095"/>
      <c r="J19" s="1095"/>
      <c r="K19" s="1095"/>
      <c r="L19" s="1096"/>
      <c r="M19" s="10"/>
      <c r="N19" s="10"/>
      <c r="O19" s="10"/>
      <c r="AI19" s="399"/>
      <c r="AJ19" s="600"/>
      <c r="AK19" s="600"/>
      <c r="AL19" s="609" t="s">
        <v>737</v>
      </c>
      <c r="AM19" s="610"/>
      <c r="AN19" s="604" t="s">
        <v>738</v>
      </c>
      <c r="AO19" s="606"/>
      <c r="AP19" s="604" t="s">
        <v>738</v>
      </c>
      <c r="AQ19" s="606"/>
      <c r="AR19" s="572" t="s">
        <v>739</v>
      </c>
      <c r="AS19" s="611"/>
      <c r="AT19" s="611"/>
      <c r="AU19" s="611"/>
    </row>
    <row r="20" ht="51" customHeight="1">
      <c r="A20" s="86" t="s">
        <v>1028</v>
      </c>
      <c r="B20" s="87"/>
      <c r="C20" s="87"/>
      <c r="D20" s="87"/>
      <c r="E20" s="87"/>
      <c r="F20" s="87"/>
      <c r="G20" s="87"/>
      <c r="H20" s="87"/>
      <c r="I20" s="87"/>
      <c r="J20" s="87"/>
      <c r="K20" s="87"/>
      <c r="L20" s="88"/>
      <c r="M20" s="10"/>
      <c r="N20" s="10"/>
      <c r="O20" s="10"/>
      <c r="AI20" s="399"/>
      <c r="AJ20" s="600"/>
      <c r="AK20" s="600"/>
      <c r="AL20" s="613" t="s">
        <v>743</v>
      </c>
      <c r="AM20" s="613" t="s">
        <v>744</v>
      </c>
      <c r="AN20" s="613" t="s">
        <v>743</v>
      </c>
      <c r="AO20" s="613" t="s">
        <v>744</v>
      </c>
      <c r="AP20" s="613" t="s">
        <v>743</v>
      </c>
      <c r="AQ20" s="613" t="s">
        <v>744</v>
      </c>
      <c r="AR20" s="613" t="s">
        <v>743</v>
      </c>
      <c r="AS20" s="611"/>
      <c r="AT20" s="611"/>
      <c r="AU20" s="611"/>
    </row>
    <row r="21" ht="99.75">
      <c r="A21" s="1097" t="s">
        <v>859</v>
      </c>
      <c r="B21" s="1097"/>
      <c r="C21" s="1097"/>
      <c r="D21" s="1097"/>
      <c r="E21" s="1097"/>
      <c r="F21" s="1097"/>
      <c r="G21" s="1097"/>
      <c r="H21" s="1097"/>
      <c r="I21" s="1097"/>
      <c r="J21" s="1097"/>
      <c r="K21" s="1097"/>
      <c r="L21" s="1097"/>
      <c r="M21" s="10"/>
      <c r="N21" s="10"/>
      <c r="O21" s="10"/>
      <c r="AI21" s="399"/>
      <c r="AJ21" s="613" t="s">
        <v>745</v>
      </c>
      <c r="AK21" s="613"/>
      <c r="AL21" s="613">
        <v>42</v>
      </c>
      <c r="AM21" s="613">
        <v>42</v>
      </c>
      <c r="AN21" s="613">
        <v>42</v>
      </c>
      <c r="AO21" s="572" t="s">
        <v>746</v>
      </c>
      <c r="AP21" s="613">
        <v>41</v>
      </c>
      <c r="AQ21" s="572" t="s">
        <v>747</v>
      </c>
      <c r="AR21" s="613">
        <v>42</v>
      </c>
      <c r="AS21" s="1"/>
      <c r="AT21" s="1"/>
      <c r="AU21" s="1"/>
    </row>
    <row r="22" ht="15" customHeight="1">
      <c r="A22" s="572" t="s">
        <v>617</v>
      </c>
      <c r="B22" s="15" t="s">
        <v>1029</v>
      </c>
      <c r="C22" s="15"/>
      <c r="D22" s="15"/>
      <c r="E22" s="15"/>
      <c r="F22" s="15"/>
      <c r="G22" s="15"/>
      <c r="H22" s="15"/>
      <c r="I22" s="15"/>
      <c r="J22" s="613" t="s">
        <v>9</v>
      </c>
      <c r="K22" s="613"/>
      <c r="L22" s="613"/>
      <c r="M22" s="613"/>
      <c r="N22" s="613"/>
      <c r="O22" s="613"/>
      <c r="R22" s="572" t="s">
        <v>617</v>
      </c>
      <c r="S22" s="15" t="s">
        <v>1029</v>
      </c>
      <c r="T22" s="15"/>
      <c r="U22" s="15"/>
      <c r="V22" s="15"/>
      <c r="W22" s="15"/>
      <c r="X22" s="15"/>
      <c r="Y22" s="15"/>
      <c r="Z22" s="15"/>
      <c r="AI22" s="399"/>
      <c r="AJ22" s="613" t="s">
        <v>750</v>
      </c>
      <c r="AK22" s="613"/>
      <c r="AL22" s="613" t="s">
        <v>751</v>
      </c>
      <c r="AM22" s="613" t="s">
        <v>751</v>
      </c>
      <c r="AN22" s="613" t="s">
        <v>57</v>
      </c>
      <c r="AO22" s="613" t="s">
        <v>751</v>
      </c>
      <c r="AP22" s="613" t="s">
        <v>57</v>
      </c>
      <c r="AQ22" s="613" t="s">
        <v>751</v>
      </c>
      <c r="AR22" s="613" t="s">
        <v>57</v>
      </c>
      <c r="AS22" s="1"/>
      <c r="AT22" s="1"/>
      <c r="AU22" s="1"/>
    </row>
    <row r="23" ht="24" customHeight="1">
      <c r="A23" s="572"/>
      <c r="B23" s="1098" t="s">
        <v>897</v>
      </c>
      <c r="C23" s="1098"/>
      <c r="D23" s="1098"/>
      <c r="E23" s="1098"/>
      <c r="F23" s="1098" t="s">
        <v>1030</v>
      </c>
      <c r="G23" s="1098"/>
      <c r="H23" s="1098"/>
      <c r="I23" s="1098"/>
      <c r="J23" s="613"/>
      <c r="K23" s="613"/>
      <c r="L23" s="613"/>
      <c r="M23" s="613"/>
      <c r="N23" s="613"/>
      <c r="O23" s="613"/>
      <c r="R23" s="572"/>
      <c r="S23" s="1098" t="s">
        <v>897</v>
      </c>
      <c r="T23" s="1098"/>
      <c r="U23" s="1098"/>
      <c r="V23" s="1098"/>
      <c r="W23" s="1098" t="s">
        <v>1030</v>
      </c>
      <c r="X23" s="1098"/>
      <c r="Y23" s="1098"/>
      <c r="Z23" s="1098"/>
      <c r="AI23" s="399"/>
      <c r="AJ23" s="613" t="s">
        <v>752</v>
      </c>
      <c r="AK23" s="613"/>
      <c r="AL23" s="616" t="s">
        <v>753</v>
      </c>
      <c r="AM23" s="616" t="s">
        <v>753</v>
      </c>
      <c r="AN23" s="616" t="s">
        <v>753</v>
      </c>
      <c r="AO23" s="616" t="s">
        <v>753</v>
      </c>
      <c r="AP23" s="613" t="s">
        <v>57</v>
      </c>
      <c r="AQ23" s="613" t="s">
        <v>57</v>
      </c>
      <c r="AR23" s="616" t="s">
        <v>753</v>
      </c>
      <c r="AS23" s="611"/>
      <c r="AT23" s="611"/>
      <c r="AU23" s="611"/>
    </row>
    <row r="24" ht="28.5" customHeight="1">
      <c r="A24" s="990" t="s">
        <v>1031</v>
      </c>
      <c r="B24" s="1099" t="s">
        <v>1032</v>
      </c>
      <c r="C24" s="1099" t="s">
        <v>891</v>
      </c>
      <c r="D24" s="1100" t="s">
        <v>1033</v>
      </c>
      <c r="E24" s="1100"/>
      <c r="F24" s="1099" t="s">
        <v>1032</v>
      </c>
      <c r="G24" s="1099" t="s">
        <v>891</v>
      </c>
      <c r="H24" s="1100" t="s">
        <v>1033</v>
      </c>
      <c r="I24" s="1100"/>
      <c r="J24" s="1101" t="s">
        <v>1034</v>
      </c>
      <c r="K24" s="1101"/>
      <c r="L24" s="1101"/>
      <c r="M24" s="1101"/>
      <c r="N24" s="1101"/>
      <c r="O24" s="1101"/>
      <c r="R24" s="990" t="s">
        <v>1031</v>
      </c>
      <c r="S24" s="1099" t="s">
        <v>1032</v>
      </c>
      <c r="T24" s="1099" t="s">
        <v>891</v>
      </c>
      <c r="U24" s="1100" t="s">
        <v>1033</v>
      </c>
      <c r="V24" s="1100"/>
      <c r="W24" s="1099" t="s">
        <v>1032</v>
      </c>
      <c r="X24" s="1099" t="s">
        <v>891</v>
      </c>
      <c r="Y24" s="1100" t="s">
        <v>1033</v>
      </c>
      <c r="Z24" s="1100"/>
      <c r="AI24" s="399"/>
      <c r="AJ24" s="613" t="s">
        <v>754</v>
      </c>
      <c r="AK24" s="613"/>
      <c r="AL24" s="609" t="s">
        <v>755</v>
      </c>
      <c r="AM24" s="610"/>
      <c r="AN24" s="609" t="s">
        <v>756</v>
      </c>
      <c r="AO24" s="610"/>
      <c r="AP24" s="613" t="s">
        <v>757</v>
      </c>
      <c r="AQ24" s="613" t="s">
        <v>756</v>
      </c>
      <c r="AR24" s="613" t="s">
        <v>756</v>
      </c>
      <c r="AS24" s="1"/>
      <c r="AT24" s="1"/>
      <c r="AU24" s="1"/>
    </row>
    <row r="25" ht="75" customHeight="1">
      <c r="A25" s="1102"/>
      <c r="B25" s="1103">
        <f>ROUND(S25*1.85,-2)</f>
        <v>23800</v>
      </c>
      <c r="C25" s="1103">
        <f>ROUND(T25*1.85,-2)</f>
        <v>26300</v>
      </c>
      <c r="D25" s="1104">
        <f t="shared" ref="D25:D31" si="202">ROUND(U25*1.85,-2)</f>
        <v>31400</v>
      </c>
      <c r="E25" s="1105"/>
      <c r="F25" s="1103">
        <f>ROUND(W25*1.85,-2)</f>
        <v>30900</v>
      </c>
      <c r="G25" s="1103">
        <f>ROUND(X25*1.85,-2)</f>
        <v>34200</v>
      </c>
      <c r="H25" s="1104">
        <f>ROUND(Y25*1.85,-2)</f>
        <v>40800</v>
      </c>
      <c r="I25" s="1105"/>
      <c r="J25" s="1106"/>
      <c r="K25" s="1106"/>
      <c r="L25" s="1106"/>
      <c r="M25" s="1106"/>
      <c r="N25" s="1106"/>
      <c r="O25" s="1106"/>
      <c r="R25" s="1102"/>
      <c r="S25" s="600">
        <v>12870</v>
      </c>
      <c r="T25" s="600">
        <v>14230</v>
      </c>
      <c r="U25" s="1103">
        <v>16980</v>
      </c>
      <c r="V25" s="1103"/>
      <c r="W25" s="1103">
        <v>16720</v>
      </c>
      <c r="X25" s="1103">
        <v>18500</v>
      </c>
      <c r="Y25" s="1103">
        <v>22080</v>
      </c>
      <c r="Z25" s="1103"/>
      <c r="AI25" s="399"/>
      <c r="AJ25" s="572" t="s">
        <v>758</v>
      </c>
      <c r="AK25" s="572"/>
      <c r="AL25" s="107" t="s">
        <v>57</v>
      </c>
      <c r="AM25" s="108"/>
      <c r="AN25" s="107" t="s">
        <v>751</v>
      </c>
      <c r="AO25" s="108"/>
      <c r="AP25" s="107" t="s">
        <v>57</v>
      </c>
      <c r="AQ25" s="108"/>
      <c r="AR25" s="600" t="s">
        <v>57</v>
      </c>
      <c r="AS25" s="1"/>
      <c r="AT25" s="1"/>
      <c r="AU25" s="1"/>
    </row>
    <row r="26" ht="15" customHeight="1">
      <c r="A26" s="1107" t="s">
        <v>1035</v>
      </c>
      <c r="B26" s="1108" t="s">
        <v>879</v>
      </c>
      <c r="C26" s="1108"/>
      <c r="D26" s="1108"/>
      <c r="E26" s="1108"/>
      <c r="F26" s="1108" t="s">
        <v>880</v>
      </c>
      <c r="G26" s="1108"/>
      <c r="H26" s="1108"/>
      <c r="I26" s="1108"/>
      <c r="J26" s="1109" t="s">
        <v>1036</v>
      </c>
      <c r="K26" s="1109"/>
      <c r="L26" s="1109"/>
      <c r="M26" s="1109"/>
      <c r="N26" s="1109"/>
      <c r="O26" s="1109"/>
      <c r="R26" s="1107" t="s">
        <v>1035</v>
      </c>
      <c r="S26" s="1108" t="s">
        <v>879</v>
      </c>
      <c r="T26" s="1108"/>
      <c r="U26" s="1108"/>
      <c r="V26" s="1108"/>
      <c r="W26" s="1108" t="s">
        <v>880</v>
      </c>
      <c r="X26" s="1108"/>
      <c r="Y26" s="1108"/>
      <c r="Z26" s="1108"/>
      <c r="AI26" s="399"/>
      <c r="AJ26" s="613" t="s">
        <v>759</v>
      </c>
      <c r="AK26" s="613"/>
      <c r="AL26" s="627" t="s">
        <v>760</v>
      </c>
      <c r="AM26" s="627" t="s">
        <v>761</v>
      </c>
      <c r="AN26" s="627" t="s">
        <v>762</v>
      </c>
      <c r="AO26" s="627" t="s">
        <v>763</v>
      </c>
      <c r="AP26" s="627" t="s">
        <v>764</v>
      </c>
      <c r="AQ26" s="627" t="s">
        <v>765</v>
      </c>
      <c r="AR26" s="627" t="s">
        <v>766</v>
      </c>
      <c r="AS26" s="1"/>
      <c r="AT26" s="1"/>
      <c r="AU26" s="1"/>
    </row>
    <row r="27" ht="15" customHeight="1">
      <c r="A27" s="990"/>
      <c r="B27" s="884" t="s">
        <v>884</v>
      </c>
      <c r="C27" s="884"/>
      <c r="D27" s="880" t="s">
        <v>882</v>
      </c>
      <c r="E27" s="880" t="s">
        <v>883</v>
      </c>
      <c r="F27" s="884" t="s">
        <v>884</v>
      </c>
      <c r="G27" s="884"/>
      <c r="H27" s="880" t="s">
        <v>882</v>
      </c>
      <c r="I27" s="880" t="s">
        <v>883</v>
      </c>
      <c r="J27" s="1101"/>
      <c r="K27" s="1101"/>
      <c r="L27" s="1101"/>
      <c r="M27" s="1101"/>
      <c r="N27" s="1101"/>
      <c r="O27" s="1101"/>
      <c r="R27" s="990"/>
      <c r="S27" s="884" t="s">
        <v>884</v>
      </c>
      <c r="T27" s="884"/>
      <c r="U27" s="880" t="s">
        <v>882</v>
      </c>
      <c r="V27" s="880" t="s">
        <v>883</v>
      </c>
      <c r="W27" s="884" t="s">
        <v>884</v>
      </c>
      <c r="X27" s="884"/>
      <c r="Y27" s="880" t="s">
        <v>882</v>
      </c>
      <c r="Z27" s="880" t="s">
        <v>883</v>
      </c>
      <c r="AI27" s="399"/>
      <c r="AJ27" s="628"/>
      <c r="AK27" s="1"/>
      <c r="AL27" s="629"/>
      <c r="AM27" s="629"/>
      <c r="AN27" s="629"/>
      <c r="AO27" s="629"/>
      <c r="AP27" s="629"/>
      <c r="AQ27" s="629"/>
      <c r="AR27" s="629"/>
      <c r="AS27" s="1"/>
      <c r="AT27" s="1"/>
      <c r="AU27" s="1"/>
    </row>
    <row r="28" ht="63" customHeight="1">
      <c r="A28" s="1102"/>
      <c r="B28" s="1110">
        <f>ROUND(S28*1.85,-2)</f>
        <v>34400</v>
      </c>
      <c r="C28" s="1110"/>
      <c r="D28" s="1110">
        <f t="shared" si="202"/>
        <v>37400</v>
      </c>
      <c r="E28" s="1110">
        <f>ROUND(V28*1.85,-2)</f>
        <v>39700</v>
      </c>
      <c r="F28" s="1110">
        <f>ROUND(W28*1.85,-2)</f>
        <v>44700</v>
      </c>
      <c r="G28" s="1110"/>
      <c r="H28" s="1110">
        <f>ROUND(Y28*1.85,-2)</f>
        <v>48700</v>
      </c>
      <c r="I28" s="1110">
        <f>ROUND(Z28*1.85,-2)</f>
        <v>51600</v>
      </c>
      <c r="J28" s="1106"/>
      <c r="K28" s="1106"/>
      <c r="L28" s="1106"/>
      <c r="M28" s="1106"/>
      <c r="N28" s="1106"/>
      <c r="O28" s="1106"/>
      <c r="R28" s="1102"/>
      <c r="S28" s="1110">
        <v>18590</v>
      </c>
      <c r="T28" s="1110"/>
      <c r="U28" s="1110">
        <v>20240</v>
      </c>
      <c r="V28" s="1110">
        <v>21450</v>
      </c>
      <c r="W28" s="1110">
        <v>24170</v>
      </c>
      <c r="X28" s="1110"/>
      <c r="Y28" s="1110">
        <v>26310</v>
      </c>
      <c r="Z28" s="1110">
        <v>27890</v>
      </c>
      <c r="AI28" s="399"/>
      <c r="AJ28" s="630"/>
      <c r="AK28" s="630"/>
      <c r="AL28" s="629"/>
      <c r="AM28" s="629"/>
      <c r="AN28" s="629"/>
      <c r="AO28" s="629"/>
      <c r="AP28" s="629"/>
      <c r="AQ28" s="629"/>
      <c r="AR28" s="629"/>
      <c r="AS28" s="1"/>
      <c r="AT28" s="1"/>
      <c r="AU28" s="1"/>
    </row>
    <row r="29" ht="15" customHeight="1">
      <c r="A29" s="1107" t="s">
        <v>1037</v>
      </c>
      <c r="B29" s="1111" t="s">
        <v>890</v>
      </c>
      <c r="C29" s="1111"/>
      <c r="D29" s="1111" t="s">
        <v>891</v>
      </c>
      <c r="E29" s="1111"/>
      <c r="F29" s="1111" t="s">
        <v>890</v>
      </c>
      <c r="G29" s="1111"/>
      <c r="H29" s="1111" t="s">
        <v>891</v>
      </c>
      <c r="I29" s="1111"/>
      <c r="J29" s="1112" t="s">
        <v>1038</v>
      </c>
      <c r="K29" s="1112"/>
      <c r="L29" s="1112"/>
      <c r="M29" s="1112"/>
      <c r="N29" s="1112"/>
      <c r="O29" s="1112"/>
      <c r="R29" s="1107" t="s">
        <v>1037</v>
      </c>
      <c r="S29" s="1111" t="s">
        <v>890</v>
      </c>
      <c r="T29" s="1111"/>
      <c r="U29" s="1111" t="s">
        <v>891</v>
      </c>
      <c r="V29" s="1111"/>
      <c r="W29" s="1111" t="s">
        <v>890</v>
      </c>
      <c r="X29" s="1111"/>
      <c r="Y29" s="1111" t="s">
        <v>891</v>
      </c>
      <c r="Z29" s="1111"/>
      <c r="AI29" s="399"/>
      <c r="AJ29" s="630"/>
      <c r="AK29" s="630"/>
      <c r="AL29" s="629"/>
      <c r="AM29" s="629"/>
      <c r="AN29" s="629"/>
      <c r="AO29" s="629"/>
      <c r="AP29" s="629"/>
      <c r="AQ29" s="629"/>
      <c r="AR29" s="629"/>
      <c r="AS29" s="1"/>
      <c r="AT29" s="1"/>
      <c r="AU29" s="1"/>
    </row>
    <row r="30" ht="59.25" customHeight="1">
      <c r="A30" s="1102"/>
      <c r="B30" s="1103">
        <f t="shared" ref="B30:B31" si="203">ROUND(S30*1.85,-2)</f>
        <v>17300</v>
      </c>
      <c r="C30" s="1103"/>
      <c r="D30" s="1103">
        <f t="shared" si="202"/>
        <v>18300</v>
      </c>
      <c r="E30" s="1103"/>
      <c r="F30" s="1103">
        <f t="shared" ref="F30:F31" si="204">ROUND(W30*1.85,-2)</f>
        <v>22600</v>
      </c>
      <c r="G30" s="1103"/>
      <c r="H30" s="1103">
        <f t="shared" ref="H30:H31" si="205">ROUND(Y30*1.85,-2)</f>
        <v>23800</v>
      </c>
      <c r="I30" s="1103"/>
      <c r="J30" s="1113"/>
      <c r="K30" s="1113"/>
      <c r="L30" s="1113"/>
      <c r="M30" s="1113"/>
      <c r="N30" s="1113"/>
      <c r="O30" s="1113"/>
      <c r="R30" s="1102"/>
      <c r="S30" s="1103">
        <v>9370</v>
      </c>
      <c r="T30" s="1103"/>
      <c r="U30" s="1103">
        <v>9890</v>
      </c>
      <c r="V30" s="1103"/>
      <c r="W30" s="1103">
        <v>12210</v>
      </c>
      <c r="X30" s="1103"/>
      <c r="Y30" s="1103">
        <v>12870</v>
      </c>
      <c r="Z30" s="1103"/>
      <c r="AI30" s="399"/>
      <c r="AJ30" s="630"/>
      <c r="AK30" s="630"/>
      <c r="AL30" s="629"/>
      <c r="AM30" s="629"/>
      <c r="AN30" s="629"/>
      <c r="AO30" s="629"/>
      <c r="AP30" s="629"/>
      <c r="AQ30" s="629"/>
      <c r="AR30" s="629"/>
      <c r="AS30" s="10"/>
      <c r="AT30" s="10"/>
      <c r="AU30" s="10"/>
    </row>
    <row r="31" ht="112.5" customHeight="1">
      <c r="A31" s="1114" t="s">
        <v>1039</v>
      </c>
      <c r="B31" s="1079">
        <f t="shared" si="203"/>
        <v>16700</v>
      </c>
      <c r="C31" s="1079"/>
      <c r="D31" s="1079">
        <f t="shared" si="202"/>
        <v>19900</v>
      </c>
      <c r="E31" s="1079"/>
      <c r="F31" s="1079">
        <f t="shared" si="204"/>
        <v>21800</v>
      </c>
      <c r="G31" s="1079"/>
      <c r="H31" s="1079">
        <f t="shared" si="205"/>
        <v>26000</v>
      </c>
      <c r="I31" s="1079"/>
      <c r="J31" s="1115" t="s">
        <v>1040</v>
      </c>
      <c r="K31" s="1115"/>
      <c r="L31" s="1115"/>
      <c r="M31" s="1115"/>
      <c r="N31" s="1115"/>
      <c r="O31" s="1115"/>
      <c r="R31" s="1114" t="s">
        <v>1039</v>
      </c>
      <c r="S31" s="1079">
        <v>9020</v>
      </c>
      <c r="T31" s="1079"/>
      <c r="U31" s="1079">
        <v>10780</v>
      </c>
      <c r="V31" s="1079"/>
      <c r="W31" s="1079">
        <v>11770</v>
      </c>
      <c r="X31" s="1079"/>
      <c r="Y31" s="1079">
        <v>14080</v>
      </c>
      <c r="Z31" s="1079"/>
      <c r="AI31" s="399"/>
      <c r="AJ31" s="399"/>
      <c r="AK31" s="635"/>
      <c r="AL31" s="629"/>
      <c r="AM31" s="629"/>
      <c r="AN31" s="629"/>
      <c r="AO31" s="629"/>
      <c r="AP31" s="629"/>
      <c r="AQ31" s="629"/>
      <c r="AR31" s="629"/>
      <c r="AS31" s="611"/>
      <c r="AT31" s="611"/>
      <c r="AU31" s="611"/>
    </row>
    <row r="32">
      <c r="A32" s="907" t="s">
        <v>900</v>
      </c>
      <c r="B32" s="908"/>
      <c r="C32" s="908"/>
      <c r="D32" s="908"/>
      <c r="E32" s="908"/>
      <c r="F32" s="909"/>
      <c r="G32" s="909"/>
      <c r="H32" s="909"/>
      <c r="I32" s="909"/>
      <c r="J32" s="909"/>
      <c r="K32" s="909"/>
      <c r="L32" s="909"/>
      <c r="M32" s="1"/>
      <c r="N32" s="1"/>
      <c r="O32" s="1"/>
      <c r="AI32" s="399"/>
      <c r="AJ32" s="399"/>
      <c r="AK32" s="635"/>
      <c r="AL32" s="629"/>
      <c r="AM32" s="629"/>
      <c r="AN32" s="629"/>
      <c r="AO32" s="629"/>
      <c r="AP32" s="629"/>
      <c r="AQ32" s="629"/>
      <c r="AR32" s="629"/>
      <c r="AS32" s="611"/>
      <c r="AT32" s="611"/>
      <c r="AU32" s="611"/>
    </row>
    <row r="33">
      <c r="A33" s="907" t="s">
        <v>901</v>
      </c>
      <c r="B33" s="908"/>
      <c r="C33" s="908"/>
      <c r="D33" s="908"/>
      <c r="E33" s="908"/>
      <c r="F33" s="909"/>
      <c r="G33" s="909"/>
      <c r="H33" s="909"/>
      <c r="I33" s="909"/>
      <c r="J33" s="909"/>
      <c r="K33" s="909"/>
      <c r="L33" s="909"/>
      <c r="M33" s="1"/>
      <c r="N33" s="1"/>
      <c r="O33" s="1"/>
      <c r="AI33" s="399"/>
      <c r="AJ33" s="399"/>
      <c r="AK33" s="635"/>
      <c r="AL33" s="629"/>
      <c r="AM33" s="629"/>
      <c r="AN33" s="629"/>
      <c r="AO33" s="629"/>
      <c r="AP33" s="629"/>
      <c r="AQ33" s="629"/>
      <c r="AR33" s="629"/>
      <c r="AS33" s="1"/>
      <c r="AT33" s="1"/>
      <c r="AU33" s="1"/>
    </row>
    <row r="34">
      <c r="A34" s="1" t="s">
        <v>902</v>
      </c>
      <c r="B34" s="908"/>
      <c r="C34" s="908"/>
      <c r="D34" s="908"/>
      <c r="E34" s="908"/>
      <c r="F34" s="908"/>
      <c r="G34" s="908"/>
      <c r="H34" s="1"/>
      <c r="I34" s="908"/>
      <c r="J34" s="908"/>
      <c r="K34" s="908"/>
      <c r="L34" s="908"/>
      <c r="M34" s="1"/>
      <c r="N34" s="1116"/>
      <c r="O34" s="1116"/>
      <c r="AI34" s="399"/>
      <c r="AJ34" s="399"/>
      <c r="AK34" s="635"/>
      <c r="AL34" s="629"/>
      <c r="AM34" s="629"/>
      <c r="AN34" s="629"/>
      <c r="AO34" s="629"/>
      <c r="AP34" s="629"/>
      <c r="AQ34" s="629"/>
      <c r="AR34" s="629"/>
      <c r="AS34" s="1"/>
      <c r="AT34" s="1"/>
      <c r="AU34" s="1"/>
    </row>
    <row r="35">
      <c r="A35" s="1" t="s">
        <v>1041</v>
      </c>
      <c r="B35" s="908"/>
      <c r="C35" s="908"/>
      <c r="D35" s="908"/>
      <c r="E35" s="908"/>
      <c r="F35" s="908"/>
      <c r="G35" s="908"/>
      <c r="H35" s="1"/>
      <c r="I35" s="908"/>
      <c r="J35" s="908"/>
      <c r="K35" s="908"/>
      <c r="L35" s="908"/>
      <c r="M35" s="1"/>
      <c r="N35" s="1116"/>
      <c r="O35" s="1116"/>
      <c r="AI35" s="399"/>
      <c r="AJ35" s="399"/>
      <c r="AK35" s="399"/>
      <c r="AL35" s="629"/>
      <c r="AM35" s="629"/>
      <c r="AN35" s="629"/>
      <c r="AO35" s="629"/>
      <c r="AP35" s="629"/>
      <c r="AQ35" s="629"/>
      <c r="AR35" s="629"/>
      <c r="AS35" s="611"/>
      <c r="AT35" s="611"/>
      <c r="AU35" s="611"/>
    </row>
    <row r="36">
      <c r="A36" s="1"/>
      <c r="B36" s="908"/>
      <c r="C36" s="908"/>
      <c r="D36" s="908"/>
      <c r="E36" s="908"/>
      <c r="F36" s="908"/>
      <c r="G36" s="908"/>
      <c r="H36" s="1"/>
      <c r="I36" s="908"/>
      <c r="J36" s="908"/>
      <c r="K36" s="908"/>
      <c r="L36" s="908"/>
      <c r="M36" s="1"/>
      <c r="N36" s="1116"/>
      <c r="O36" s="1116"/>
      <c r="AI36" s="399"/>
      <c r="AJ36" s="399"/>
      <c r="AK36" s="399"/>
      <c r="AL36" s="629"/>
      <c r="AM36" s="629"/>
      <c r="AN36" s="629"/>
      <c r="AO36" s="629"/>
      <c r="AP36" s="629"/>
      <c r="AQ36" s="629"/>
      <c r="AR36" s="629"/>
      <c r="AS36" s="611"/>
      <c r="AT36" s="611"/>
      <c r="AU36" s="611"/>
    </row>
    <row r="37" ht="17.25">
      <c r="A37" s="1064" t="s">
        <v>904</v>
      </c>
      <c r="B37" s="1065"/>
      <c r="C37" s="10"/>
      <c r="D37" s="10"/>
      <c r="E37" s="10"/>
      <c r="F37" s="10"/>
      <c r="G37" s="10"/>
      <c r="H37" s="10"/>
      <c r="I37" s="926"/>
      <c r="J37" s="926"/>
      <c r="K37" s="1117"/>
      <c r="L37" s="1118" t="s">
        <v>905</v>
      </c>
      <c r="M37" s="10"/>
      <c r="N37" s="10"/>
      <c r="O37" s="10"/>
      <c r="R37" s="1064" t="s">
        <v>904</v>
      </c>
      <c r="S37" s="1065"/>
      <c r="T37" s="10"/>
      <c r="U37" s="10"/>
      <c r="V37" s="10"/>
      <c r="W37" s="10"/>
      <c r="X37" s="10"/>
      <c r="Y37" s="10"/>
      <c r="Z37" s="926"/>
      <c r="AA37" s="926"/>
      <c r="AB37" s="1117"/>
      <c r="AC37" s="1118" t="s">
        <v>905</v>
      </c>
      <c r="AI37" s="399"/>
      <c r="AJ37" s="399"/>
      <c r="AK37" s="399"/>
      <c r="AL37" s="629"/>
      <c r="AM37" s="629"/>
      <c r="AN37" s="629"/>
      <c r="AO37" s="629"/>
      <c r="AP37" s="629"/>
      <c r="AQ37" s="629"/>
      <c r="AR37" s="629"/>
      <c r="AS37" s="1"/>
      <c r="AT37" s="1"/>
      <c r="AU37" s="1"/>
    </row>
    <row r="38">
      <c r="A38" s="1066" t="s">
        <v>860</v>
      </c>
      <c r="B38" s="1119" t="s">
        <v>861</v>
      </c>
      <c r="C38" s="1119"/>
      <c r="D38" s="1119"/>
      <c r="E38" s="1119"/>
      <c r="F38" s="1070" t="s">
        <v>860</v>
      </c>
      <c r="G38" s="1071"/>
      <c r="H38" s="1072"/>
      <c r="I38" s="1119" t="s">
        <v>862</v>
      </c>
      <c r="J38" s="1119"/>
      <c r="K38" s="1119"/>
      <c r="L38" s="1119"/>
      <c r="M38" s="611"/>
      <c r="N38" s="611"/>
      <c r="O38" s="611"/>
      <c r="R38" s="1066" t="s">
        <v>860</v>
      </c>
      <c r="S38" s="1119" t="s">
        <v>861</v>
      </c>
      <c r="T38" s="1119"/>
      <c r="U38" s="1119"/>
      <c r="V38" s="1119"/>
      <c r="W38" s="1070" t="s">
        <v>860</v>
      </c>
      <c r="X38" s="1071"/>
      <c r="Y38" s="1072"/>
      <c r="Z38" s="1119" t="s">
        <v>862</v>
      </c>
      <c r="AA38" s="1119"/>
      <c r="AB38" s="1119"/>
      <c r="AC38" s="1119"/>
      <c r="AI38" s="399"/>
      <c r="AJ38" s="399"/>
      <c r="AK38" s="399"/>
      <c r="AL38" s="629"/>
      <c r="AM38" s="629"/>
      <c r="AN38" s="629"/>
      <c r="AO38" s="629"/>
      <c r="AP38" s="629"/>
      <c r="AQ38" s="629"/>
      <c r="AR38" s="629"/>
      <c r="AS38" s="10"/>
      <c r="AT38" s="10"/>
      <c r="AU38" s="10"/>
    </row>
    <row r="39">
      <c r="A39" s="1073"/>
      <c r="B39" s="1074" t="s">
        <v>863</v>
      </c>
      <c r="C39" s="1075"/>
      <c r="D39" s="1074" t="s">
        <v>864</v>
      </c>
      <c r="E39" s="1075"/>
      <c r="F39" s="1076"/>
      <c r="G39" s="908"/>
      <c r="H39" s="1077"/>
      <c r="I39" s="1074" t="s">
        <v>863</v>
      </c>
      <c r="J39" s="1075"/>
      <c r="K39" s="1075"/>
      <c r="L39" s="1078"/>
      <c r="M39" s="611"/>
      <c r="N39" s="611"/>
      <c r="O39" s="611"/>
      <c r="R39" s="1073"/>
      <c r="S39" s="1074" t="s">
        <v>863</v>
      </c>
      <c r="T39" s="1075"/>
      <c r="U39" s="1074" t="s">
        <v>864</v>
      </c>
      <c r="V39" s="1075"/>
      <c r="W39" s="1076"/>
      <c r="X39" s="908"/>
      <c r="Y39" s="1077"/>
      <c r="Z39" s="1074" t="s">
        <v>863</v>
      </c>
      <c r="AA39" s="1075"/>
      <c r="AB39" s="1075"/>
      <c r="AC39" s="1078"/>
      <c r="AI39" s="399"/>
      <c r="AJ39" s="399"/>
      <c r="AK39" s="399"/>
      <c r="AL39" s="629"/>
      <c r="AM39" s="629"/>
      <c r="AN39" s="629"/>
      <c r="AO39" s="629"/>
      <c r="AP39" s="629"/>
      <c r="AQ39" s="629"/>
      <c r="AR39" s="629"/>
      <c r="AS39" s="611"/>
      <c r="AT39" s="611"/>
      <c r="AU39" s="611"/>
    </row>
    <row r="40">
      <c r="A40" s="1073"/>
      <c r="B40" s="600" t="s">
        <v>866</v>
      </c>
      <c r="C40" s="600"/>
      <c r="D40" s="600" t="s">
        <v>866</v>
      </c>
      <c r="E40" s="600"/>
      <c r="F40" s="1076"/>
      <c r="G40" s="908"/>
      <c r="H40" s="1077"/>
      <c r="I40" s="600" t="s">
        <v>866</v>
      </c>
      <c r="J40" s="600"/>
      <c r="K40" s="600" t="s">
        <v>867</v>
      </c>
      <c r="L40" s="600"/>
      <c r="M40" s="1"/>
      <c r="N40" s="1"/>
      <c r="O40" s="1"/>
      <c r="R40" s="1073"/>
      <c r="S40" s="600" t="s">
        <v>866</v>
      </c>
      <c r="T40" s="600"/>
      <c r="U40" s="600" t="s">
        <v>866</v>
      </c>
      <c r="V40" s="600"/>
      <c r="W40" s="1076"/>
      <c r="X40" s="908"/>
      <c r="Y40" s="1077"/>
      <c r="Z40" s="600" t="s">
        <v>866</v>
      </c>
      <c r="AA40" s="600"/>
      <c r="AB40" s="600" t="s">
        <v>867</v>
      </c>
      <c r="AC40" s="600"/>
      <c r="AI40" s="399"/>
      <c r="AJ40" s="399"/>
      <c r="AK40" s="399"/>
      <c r="AL40" s="399"/>
      <c r="AM40" s="644"/>
      <c r="AN40" s="635"/>
      <c r="AO40" s="629"/>
      <c r="AP40" s="399"/>
      <c r="AQ40" s="399"/>
      <c r="AR40" s="399"/>
      <c r="AS40" s="611"/>
      <c r="AT40" s="611"/>
      <c r="AU40" s="611"/>
    </row>
    <row r="41">
      <c r="A41" s="1079"/>
      <c r="B41" s="600" t="s">
        <v>868</v>
      </c>
      <c r="C41" s="600" t="s">
        <v>869</v>
      </c>
      <c r="D41" s="600" t="s">
        <v>868</v>
      </c>
      <c r="E41" s="600" t="s">
        <v>869</v>
      </c>
      <c r="F41" s="1080"/>
      <c r="G41" s="1081"/>
      <c r="H41" s="1082"/>
      <c r="I41" s="600" t="s">
        <v>868</v>
      </c>
      <c r="J41" s="600" t="s">
        <v>869</v>
      </c>
      <c r="K41" s="600" t="s">
        <v>868</v>
      </c>
      <c r="L41" s="600" t="s">
        <v>869</v>
      </c>
      <c r="M41" s="1"/>
      <c r="N41" s="1"/>
      <c r="O41" s="1"/>
      <c r="R41" s="1079"/>
      <c r="S41" s="600" t="s">
        <v>868</v>
      </c>
      <c r="T41" s="600" t="s">
        <v>869</v>
      </c>
      <c r="U41" s="600" t="s">
        <v>868</v>
      </c>
      <c r="V41" s="600" t="s">
        <v>869</v>
      </c>
      <c r="W41" s="1080"/>
      <c r="X41" s="1081"/>
      <c r="Y41" s="1082"/>
      <c r="Z41" s="600" t="s">
        <v>868</v>
      </c>
      <c r="AA41" s="600" t="s">
        <v>869</v>
      </c>
      <c r="AB41" s="600" t="s">
        <v>868</v>
      </c>
      <c r="AC41" s="600" t="s">
        <v>869</v>
      </c>
      <c r="AI41" s="399"/>
      <c r="AJ41" s="399"/>
      <c r="AK41" s="399"/>
      <c r="AL41" s="399"/>
      <c r="AM41" s="399"/>
      <c r="AN41" s="399"/>
      <c r="AO41" s="629"/>
      <c r="AP41" s="399"/>
      <c r="AQ41" s="399"/>
      <c r="AR41" s="399"/>
      <c r="AS41" s="1"/>
      <c r="AT41" s="1"/>
      <c r="AU41" s="1"/>
    </row>
    <row r="42" ht="28.5">
      <c r="A42" s="62" t="s">
        <v>906</v>
      </c>
      <c r="B42" s="600">
        <f>ROUND(S42*0.77*1.85,-2)</f>
        <v>2500</v>
      </c>
      <c r="C42" s="600">
        <f t="shared" ref="C42:E59" si="206">ROUND(T42*0.77*1.85,-2)</f>
        <v>12300</v>
      </c>
      <c r="D42" s="600">
        <f t="shared" si="206"/>
        <v>3100</v>
      </c>
      <c r="E42" s="600">
        <f t="shared" si="206"/>
        <v>15400</v>
      </c>
      <c r="F42" s="1083" t="s">
        <v>907</v>
      </c>
      <c r="G42" s="1084"/>
      <c r="H42" s="1085"/>
      <c r="I42" s="600">
        <f t="shared" ref="I42:L85" si="207">ROUND(Z42*0.77*1.85,-2)</f>
        <v>2600</v>
      </c>
      <c r="J42" s="600">
        <f t="shared" si="199"/>
        <v>13200</v>
      </c>
      <c r="K42" s="600">
        <f t="shared" si="200"/>
        <v>3100</v>
      </c>
      <c r="L42" s="600">
        <f t="shared" si="201"/>
        <v>15400</v>
      </c>
      <c r="M42" s="611"/>
      <c r="N42" s="611"/>
      <c r="O42" s="611"/>
      <c r="R42" s="62" t="s">
        <v>906</v>
      </c>
      <c r="S42" s="600">
        <v>1720</v>
      </c>
      <c r="T42" s="600">
        <v>8600</v>
      </c>
      <c r="U42" s="600">
        <v>2160</v>
      </c>
      <c r="V42" s="600">
        <v>10800</v>
      </c>
      <c r="W42" s="1083" t="s">
        <v>907</v>
      </c>
      <c r="X42" s="1084"/>
      <c r="Y42" s="1085"/>
      <c r="Z42" s="600">
        <v>1850</v>
      </c>
      <c r="AA42" s="600">
        <v>9250</v>
      </c>
      <c r="AB42" s="600">
        <v>2160</v>
      </c>
      <c r="AC42" s="600">
        <v>10800</v>
      </c>
      <c r="AI42" s="399"/>
      <c r="AJ42" s="399"/>
      <c r="AK42" s="399"/>
      <c r="AL42" s="399"/>
      <c r="AM42" s="399"/>
      <c r="AN42" s="399"/>
      <c r="AO42" s="629"/>
      <c r="AP42" s="399"/>
      <c r="AQ42" s="399"/>
      <c r="AR42" s="399"/>
      <c r="AS42" s="1"/>
      <c r="AT42" s="1"/>
      <c r="AU42" s="1"/>
    </row>
    <row r="43">
      <c r="A43" s="15"/>
      <c r="B43" s="15"/>
      <c r="C43" s="15"/>
      <c r="D43" s="15"/>
      <c r="E43" s="15"/>
      <c r="F43" s="1083" t="s">
        <v>908</v>
      </c>
      <c r="G43" s="1084"/>
      <c r="H43" s="1085"/>
      <c r="I43" s="600">
        <f t="shared" si="207"/>
        <v>3800</v>
      </c>
      <c r="J43" s="600">
        <f t="shared" si="207"/>
        <v>18900</v>
      </c>
      <c r="K43" s="600" t="s">
        <v>57</v>
      </c>
      <c r="L43" s="600" t="s">
        <v>57</v>
      </c>
      <c r="M43" s="611"/>
      <c r="N43" s="611"/>
      <c r="O43" s="611"/>
      <c r="R43" s="15"/>
      <c r="S43" s="15"/>
      <c r="T43" s="15"/>
      <c r="U43" s="15"/>
      <c r="V43" s="15"/>
      <c r="W43" s="1083" t="s">
        <v>908</v>
      </c>
      <c r="X43" s="1084"/>
      <c r="Y43" s="1085"/>
      <c r="Z43" s="600">
        <v>2660</v>
      </c>
      <c r="AA43" s="600">
        <v>13300</v>
      </c>
      <c r="AB43" s="600" t="s">
        <v>57</v>
      </c>
      <c r="AC43" s="600" t="s">
        <v>57</v>
      </c>
      <c r="AI43" s="399"/>
      <c r="AJ43" s="399"/>
      <c r="AK43" s="399"/>
      <c r="AL43" s="399"/>
      <c r="AM43" s="399"/>
      <c r="AN43" s="399"/>
      <c r="AO43" s="629"/>
      <c r="AP43" s="399"/>
      <c r="AQ43" s="399"/>
      <c r="AR43" s="399"/>
      <c r="AS43" s="611"/>
      <c r="AT43" s="611"/>
      <c r="AU43" s="611"/>
    </row>
    <row r="44">
      <c r="A44" s="611"/>
      <c r="B44" s="908"/>
      <c r="C44" s="908"/>
      <c r="D44" s="908"/>
      <c r="E44" s="908"/>
      <c r="F44" s="918"/>
      <c r="G44" s="918"/>
      <c r="H44" s="918"/>
      <c r="I44" s="908"/>
      <c r="J44" s="908"/>
      <c r="K44" s="908"/>
      <c r="L44" s="908"/>
      <c r="M44" s="1"/>
      <c r="N44" s="1"/>
      <c r="O44" s="1"/>
      <c r="AI44" s="654"/>
      <c r="AJ44" s="654"/>
      <c r="AK44" s="654"/>
      <c r="AL44" s="399"/>
      <c r="AM44" s="399"/>
      <c r="AN44" s="399"/>
      <c r="AO44" s="629"/>
      <c r="AP44" s="399"/>
      <c r="AQ44" s="1"/>
      <c r="AR44" s="1"/>
      <c r="AS44" s="1"/>
      <c r="AT44" s="1"/>
      <c r="AU44" s="1"/>
    </row>
    <row r="45" ht="17.25">
      <c r="A45" s="1064" t="s">
        <v>909</v>
      </c>
      <c r="B45" s="1065"/>
      <c r="C45" s="10"/>
      <c r="D45" s="10"/>
      <c r="E45" s="10"/>
      <c r="F45" s="10"/>
      <c r="G45" s="10"/>
      <c r="H45" s="10"/>
      <c r="I45" s="926"/>
      <c r="J45" s="926"/>
      <c r="K45" s="1117"/>
      <c r="L45" s="1118" t="s">
        <v>905</v>
      </c>
      <c r="M45" s="10"/>
      <c r="N45" s="10"/>
      <c r="O45" s="10"/>
      <c r="AI45" s="655">
        <v>30120</v>
      </c>
      <c r="AJ45" s="22">
        <v>30120</v>
      </c>
      <c r="AK45" s="22">
        <v>36900</v>
      </c>
      <c r="AL45" s="399"/>
      <c r="AM45" s="399"/>
      <c r="AN45" s="399"/>
      <c r="AO45" s="629"/>
      <c r="AP45" s="1"/>
      <c r="AQ45" s="1"/>
      <c r="AR45" s="1"/>
      <c r="AS45" s="10"/>
      <c r="AT45" s="10"/>
      <c r="AU45" s="10"/>
    </row>
    <row r="46">
      <c r="A46" s="1066" t="s">
        <v>860</v>
      </c>
      <c r="B46" s="1119" t="s">
        <v>861</v>
      </c>
      <c r="C46" s="1119"/>
      <c r="D46" s="1119"/>
      <c r="E46" s="1119"/>
      <c r="F46" s="1070" t="s">
        <v>860</v>
      </c>
      <c r="G46" s="1071"/>
      <c r="H46" s="1072"/>
      <c r="I46" s="1119" t="s">
        <v>910</v>
      </c>
      <c r="J46" s="1119"/>
      <c r="K46" s="1119"/>
      <c r="L46" s="1119"/>
      <c r="M46" s="611"/>
      <c r="N46" s="611"/>
      <c r="O46" s="611"/>
      <c r="R46" s="1066" t="s">
        <v>860</v>
      </c>
      <c r="S46" s="1119" t="s">
        <v>861</v>
      </c>
      <c r="T46" s="1119"/>
      <c r="U46" s="1119"/>
      <c r="V46" s="1119"/>
      <c r="W46" s="1070" t="s">
        <v>860</v>
      </c>
      <c r="X46" s="1071"/>
      <c r="Y46" s="1072"/>
      <c r="Z46" s="1119" t="s">
        <v>910</v>
      </c>
      <c r="AA46" s="1119"/>
      <c r="AB46" s="1119"/>
      <c r="AC46" s="1119"/>
      <c r="AI46" s="655">
        <v>49795</v>
      </c>
      <c r="AJ46" s="22">
        <v>49800</v>
      </c>
      <c r="AK46" s="22">
        <v>56600</v>
      </c>
      <c r="AL46" s="399"/>
      <c r="AM46" s="399"/>
      <c r="AN46" s="399"/>
      <c r="AO46" s="629"/>
      <c r="AP46" s="1"/>
      <c r="AQ46" s="1"/>
      <c r="AR46" s="1"/>
      <c r="AS46" s="611"/>
      <c r="AT46" s="611"/>
      <c r="AU46" s="611"/>
    </row>
    <row r="47">
      <c r="A47" s="1073"/>
      <c r="B47" s="1074" t="s">
        <v>863</v>
      </c>
      <c r="C47" s="1075"/>
      <c r="D47" s="1074" t="s">
        <v>864</v>
      </c>
      <c r="E47" s="1075"/>
      <c r="F47" s="1076"/>
      <c r="G47" s="908"/>
      <c r="H47" s="1077"/>
      <c r="I47" s="1074" t="s">
        <v>863</v>
      </c>
      <c r="J47" s="1075"/>
      <c r="K47" s="1075"/>
      <c r="L47" s="1078"/>
      <c r="M47" s="611"/>
      <c r="N47" s="611"/>
      <c r="O47" s="611"/>
      <c r="R47" s="1073"/>
      <c r="S47" s="1074" t="s">
        <v>863</v>
      </c>
      <c r="T47" s="1075"/>
      <c r="U47" s="1074" t="s">
        <v>864</v>
      </c>
      <c r="V47" s="1075"/>
      <c r="W47" s="1076"/>
      <c r="X47" s="908"/>
      <c r="Y47" s="1077"/>
      <c r="Z47" s="1074" t="s">
        <v>863</v>
      </c>
      <c r="AA47" s="1075"/>
      <c r="AB47" s="1075"/>
      <c r="AC47" s="1078"/>
      <c r="AI47" s="655">
        <v>36150</v>
      </c>
      <c r="AJ47" s="22">
        <v>36000</v>
      </c>
      <c r="AK47" s="22">
        <v>44200</v>
      </c>
      <c r="AL47" s="399"/>
      <c r="AM47" s="399"/>
      <c r="AN47" s="399"/>
      <c r="AO47" s="1"/>
      <c r="AP47" s="1"/>
      <c r="AQ47" s="1"/>
      <c r="AR47" s="1"/>
      <c r="AS47" s="1"/>
      <c r="AT47" s="1"/>
      <c r="AU47" s="1"/>
    </row>
    <row r="48">
      <c r="A48" s="1073"/>
      <c r="B48" s="600" t="s">
        <v>866</v>
      </c>
      <c r="C48" s="600"/>
      <c r="D48" s="600" t="s">
        <v>866</v>
      </c>
      <c r="E48" s="600"/>
      <c r="F48" s="1076"/>
      <c r="G48" s="908"/>
      <c r="H48" s="1077"/>
      <c r="I48" s="600" t="s">
        <v>866</v>
      </c>
      <c r="J48" s="600"/>
      <c r="K48" s="600" t="s">
        <v>867</v>
      </c>
      <c r="L48" s="600"/>
      <c r="M48" s="1"/>
      <c r="N48" s="1"/>
      <c r="O48" s="1"/>
      <c r="R48" s="1073"/>
      <c r="S48" s="600" t="s">
        <v>866</v>
      </c>
      <c r="T48" s="600"/>
      <c r="U48" s="600" t="s">
        <v>866</v>
      </c>
      <c r="V48" s="600"/>
      <c r="W48" s="1076"/>
      <c r="X48" s="908"/>
      <c r="Y48" s="1077"/>
      <c r="Z48" s="600" t="s">
        <v>866</v>
      </c>
      <c r="AA48" s="600"/>
      <c r="AB48" s="600" t="s">
        <v>867</v>
      </c>
      <c r="AC48" s="600"/>
      <c r="AI48" s="655">
        <v>55825</v>
      </c>
      <c r="AJ48" s="22">
        <v>55900</v>
      </c>
      <c r="AK48" s="22">
        <v>63400</v>
      </c>
      <c r="AL48" s="399"/>
      <c r="AM48" s="399"/>
      <c r="AN48" s="399"/>
      <c r="AO48" s="1"/>
      <c r="AP48" s="1"/>
      <c r="AQ48" s="1"/>
      <c r="AR48" s="1"/>
      <c r="AS48" s="1"/>
      <c r="AT48" s="1"/>
      <c r="AU48" s="1"/>
    </row>
    <row r="49">
      <c r="A49" s="1079"/>
      <c r="B49" s="600" t="s">
        <v>868</v>
      </c>
      <c r="C49" s="600" t="s">
        <v>869</v>
      </c>
      <c r="D49" s="600" t="s">
        <v>868</v>
      </c>
      <c r="E49" s="600" t="s">
        <v>869</v>
      </c>
      <c r="F49" s="1080"/>
      <c r="G49" s="1081"/>
      <c r="H49" s="1082"/>
      <c r="I49" s="600" t="s">
        <v>868</v>
      </c>
      <c r="J49" s="600" t="s">
        <v>869</v>
      </c>
      <c r="K49" s="600" t="s">
        <v>868</v>
      </c>
      <c r="L49" s="600" t="s">
        <v>869</v>
      </c>
      <c r="M49" s="1"/>
      <c r="N49" s="1"/>
      <c r="O49" s="1"/>
      <c r="R49" s="1079"/>
      <c r="S49" s="600" t="s">
        <v>868</v>
      </c>
      <c r="T49" s="600" t="s">
        <v>869</v>
      </c>
      <c r="U49" s="600" t="s">
        <v>868</v>
      </c>
      <c r="V49" s="600" t="s">
        <v>869</v>
      </c>
      <c r="W49" s="1080"/>
      <c r="X49" s="1081"/>
      <c r="Y49" s="1082"/>
      <c r="Z49" s="600" t="s">
        <v>868</v>
      </c>
      <c r="AA49" s="600" t="s">
        <v>869</v>
      </c>
      <c r="AB49" s="600" t="s">
        <v>868</v>
      </c>
      <c r="AC49" s="600" t="s">
        <v>869</v>
      </c>
      <c r="AI49" s="655">
        <v>43370</v>
      </c>
      <c r="AJ49" s="22">
        <v>43300</v>
      </c>
      <c r="AK49" s="22">
        <v>53042</v>
      </c>
      <c r="AL49" s="658"/>
      <c r="AM49" s="658"/>
      <c r="AN49" s="399"/>
      <c r="AO49" s="399"/>
      <c r="AP49" s="399"/>
      <c r="AQ49" s="1"/>
      <c r="AR49" s="1"/>
      <c r="AS49" s="1"/>
      <c r="AT49" s="1"/>
      <c r="AU49" s="1"/>
    </row>
    <row r="50">
      <c r="A50" s="62" t="s">
        <v>911</v>
      </c>
      <c r="B50" s="600">
        <f>ROUND(S50*0.77*1.85,-2)</f>
        <v>3100</v>
      </c>
      <c r="C50" s="600">
        <f t="shared" si="206"/>
        <v>15400</v>
      </c>
      <c r="D50" s="600">
        <f t="shared" si="206"/>
        <v>3800</v>
      </c>
      <c r="E50" s="600">
        <f t="shared" si="206"/>
        <v>19100</v>
      </c>
      <c r="F50" s="1083" t="s">
        <v>912</v>
      </c>
      <c r="G50" s="1084"/>
      <c r="H50" s="1085"/>
      <c r="I50" s="600">
        <f t="shared" si="207"/>
        <v>3300</v>
      </c>
      <c r="J50" s="600">
        <f t="shared" ref="J50:L66" si="208">ROUND(AA50*0.77*1.85,-2)</f>
        <v>16500</v>
      </c>
      <c r="K50" s="600">
        <f t="shared" si="208"/>
        <v>4100</v>
      </c>
      <c r="L50" s="600">
        <f t="shared" si="208"/>
        <v>20500</v>
      </c>
      <c r="M50" s="611"/>
      <c r="N50" s="611"/>
      <c r="O50" s="611"/>
      <c r="R50" s="62" t="s">
        <v>911</v>
      </c>
      <c r="S50" s="600">
        <v>2160</v>
      </c>
      <c r="T50" s="600">
        <v>10800</v>
      </c>
      <c r="U50" s="600">
        <v>2680</v>
      </c>
      <c r="V50" s="600">
        <v>13400</v>
      </c>
      <c r="W50" s="1083" t="s">
        <v>912</v>
      </c>
      <c r="X50" s="1084"/>
      <c r="Y50" s="1085"/>
      <c r="Z50" s="600">
        <v>2310</v>
      </c>
      <c r="AA50" s="600">
        <v>11550</v>
      </c>
      <c r="AB50" s="600">
        <v>2880</v>
      </c>
      <c r="AC50" s="600">
        <v>14400</v>
      </c>
      <c r="AI50" s="1"/>
      <c r="AJ50" s="1"/>
      <c r="AK50" s="1"/>
      <c r="AL50" s="1"/>
      <c r="AM50" s="1"/>
      <c r="AN50" s="1"/>
      <c r="AO50" s="1"/>
      <c r="AP50" s="1"/>
      <c r="AQ50" s="1"/>
      <c r="AR50" s="1"/>
      <c r="AS50" s="1"/>
      <c r="AT50" s="1"/>
      <c r="AU50" s="1"/>
    </row>
    <row r="51">
      <c r="A51" s="611"/>
      <c r="B51" s="908"/>
      <c r="C51" s="908"/>
      <c r="D51" s="908"/>
      <c r="E51" s="908"/>
      <c r="F51" s="918"/>
      <c r="G51" s="918"/>
      <c r="H51" s="918"/>
      <c r="I51" s="908"/>
      <c r="J51" s="908"/>
      <c r="K51" s="908"/>
      <c r="L51" s="908"/>
      <c r="M51" s="1"/>
      <c r="N51" s="1"/>
      <c r="O51" s="1"/>
    </row>
    <row r="52" ht="17.25">
      <c r="A52" s="1064" t="s">
        <v>913</v>
      </c>
      <c r="B52" s="1065"/>
      <c r="C52" s="10"/>
      <c r="D52" s="10"/>
      <c r="E52" s="10"/>
      <c r="F52" s="10"/>
      <c r="G52" s="10"/>
      <c r="H52" s="10"/>
      <c r="I52" s="926"/>
      <c r="J52" s="926"/>
      <c r="K52" s="1117"/>
      <c r="L52" s="1118" t="s">
        <v>905</v>
      </c>
      <c r="M52" s="10"/>
      <c r="N52" s="10"/>
      <c r="O52" s="10"/>
    </row>
    <row r="53">
      <c r="A53" s="1066" t="s">
        <v>860</v>
      </c>
      <c r="B53" s="1119" t="s">
        <v>861</v>
      </c>
      <c r="C53" s="1119"/>
      <c r="D53" s="1119"/>
      <c r="E53" s="1119"/>
      <c r="F53" s="1070" t="s">
        <v>860</v>
      </c>
      <c r="G53" s="1071"/>
      <c r="H53" s="1072"/>
      <c r="I53" s="1119" t="s">
        <v>862</v>
      </c>
      <c r="J53" s="1119"/>
      <c r="K53" s="1119"/>
      <c r="L53" s="1119"/>
      <c r="M53" s="611"/>
      <c r="N53" s="611"/>
      <c r="O53" s="611"/>
      <c r="R53" s="1066" t="s">
        <v>860</v>
      </c>
      <c r="S53" s="1119" t="s">
        <v>861</v>
      </c>
      <c r="T53" s="1119"/>
      <c r="U53" s="1119"/>
      <c r="V53" s="1119"/>
      <c r="W53" s="1070" t="s">
        <v>860</v>
      </c>
      <c r="X53" s="1071"/>
      <c r="Y53" s="1072"/>
      <c r="Z53" s="1119" t="s">
        <v>862</v>
      </c>
      <c r="AA53" s="1119"/>
      <c r="AB53" s="1119"/>
      <c r="AC53" s="1119"/>
    </row>
    <row r="54">
      <c r="A54" s="1073"/>
      <c r="B54" s="600" t="s">
        <v>866</v>
      </c>
      <c r="C54" s="600"/>
      <c r="D54" s="600" t="s">
        <v>867</v>
      </c>
      <c r="E54" s="600"/>
      <c r="F54" s="1076"/>
      <c r="G54" s="908"/>
      <c r="H54" s="1077"/>
      <c r="I54" s="600" t="s">
        <v>866</v>
      </c>
      <c r="J54" s="600"/>
      <c r="K54" s="600" t="s">
        <v>867</v>
      </c>
      <c r="L54" s="600"/>
      <c r="M54" s="1"/>
      <c r="N54" s="1"/>
      <c r="O54" s="1"/>
      <c r="R54" s="1073"/>
      <c r="S54" s="600" t="s">
        <v>866</v>
      </c>
      <c r="T54" s="600"/>
      <c r="U54" s="600" t="s">
        <v>867</v>
      </c>
      <c r="V54" s="600"/>
      <c r="W54" s="1076"/>
      <c r="X54" s="908"/>
      <c r="Y54" s="1077"/>
      <c r="Z54" s="600" t="s">
        <v>866</v>
      </c>
      <c r="AA54" s="600"/>
      <c r="AB54" s="600" t="s">
        <v>867</v>
      </c>
      <c r="AC54" s="600"/>
    </row>
    <row r="55">
      <c r="A55" s="1079"/>
      <c r="B55" s="600" t="s">
        <v>868</v>
      </c>
      <c r="C55" s="600" t="s">
        <v>869</v>
      </c>
      <c r="D55" s="600" t="s">
        <v>868</v>
      </c>
      <c r="E55" s="600" t="s">
        <v>869</v>
      </c>
      <c r="F55" s="1080"/>
      <c r="G55" s="1081"/>
      <c r="H55" s="1082"/>
      <c r="I55" s="600" t="s">
        <v>868</v>
      </c>
      <c r="J55" s="600" t="s">
        <v>869</v>
      </c>
      <c r="K55" s="600" t="s">
        <v>868</v>
      </c>
      <c r="L55" s="600" t="s">
        <v>869</v>
      </c>
      <c r="M55" s="1"/>
      <c r="N55" s="1"/>
      <c r="O55" s="1"/>
      <c r="R55" s="1079"/>
      <c r="S55" s="600" t="s">
        <v>868</v>
      </c>
      <c r="T55" s="600" t="s">
        <v>869</v>
      </c>
      <c r="U55" s="600" t="s">
        <v>868</v>
      </c>
      <c r="V55" s="600" t="s">
        <v>869</v>
      </c>
      <c r="W55" s="1080"/>
      <c r="X55" s="1081"/>
      <c r="Y55" s="1082"/>
      <c r="Z55" s="600" t="s">
        <v>868</v>
      </c>
      <c r="AA55" s="600" t="s">
        <v>869</v>
      </c>
      <c r="AB55" s="600" t="s">
        <v>868</v>
      </c>
      <c r="AC55" s="600" t="s">
        <v>869</v>
      </c>
    </row>
    <row r="56">
      <c r="A56" s="1120" t="s">
        <v>914</v>
      </c>
      <c r="B56" s="600">
        <f t="shared" ref="B56:E81" si="209">ROUND(S56*0.77*1.85,-2)</f>
        <v>3200</v>
      </c>
      <c r="C56" s="600">
        <f t="shared" si="206"/>
        <v>15800</v>
      </c>
      <c r="D56" s="600">
        <f>ROUND(U56*0.77*1.85,-2)</f>
        <v>3900</v>
      </c>
      <c r="E56" s="600">
        <f>ROUND(V56*0.77*1.85,-2)</f>
        <v>19400</v>
      </c>
      <c r="F56" s="1083" t="s">
        <v>915</v>
      </c>
      <c r="G56" s="1084"/>
      <c r="H56" s="1085"/>
      <c r="I56" s="600">
        <f t="shared" si="207"/>
        <v>3300</v>
      </c>
      <c r="J56" s="600">
        <f t="shared" si="208"/>
        <v>16600</v>
      </c>
      <c r="K56" s="600">
        <f t="shared" si="208"/>
        <v>4000</v>
      </c>
      <c r="L56" s="600">
        <f t="shared" si="208"/>
        <v>20100</v>
      </c>
      <c r="M56" s="1"/>
      <c r="N56" s="1"/>
      <c r="O56" s="1"/>
      <c r="R56" s="1120" t="s">
        <v>914</v>
      </c>
      <c r="S56" s="600">
        <v>2220</v>
      </c>
      <c r="T56" s="600">
        <v>11100</v>
      </c>
      <c r="U56" s="600">
        <v>2730</v>
      </c>
      <c r="V56" s="600">
        <v>13650</v>
      </c>
      <c r="W56" s="1083" t="s">
        <v>915</v>
      </c>
      <c r="X56" s="1084"/>
      <c r="Y56" s="1085"/>
      <c r="Z56" s="600">
        <v>2330</v>
      </c>
      <c r="AA56" s="600">
        <v>11650</v>
      </c>
      <c r="AB56" s="600">
        <v>2820</v>
      </c>
      <c r="AC56" s="600">
        <v>14100</v>
      </c>
    </row>
    <row r="57">
      <c r="A57" s="1120" t="s">
        <v>916</v>
      </c>
      <c r="B57" s="600">
        <f t="shared" si="209"/>
        <v>3500</v>
      </c>
      <c r="C57" s="600">
        <f t="shared" si="206"/>
        <v>17700</v>
      </c>
      <c r="D57" s="600" t="s">
        <v>57</v>
      </c>
      <c r="E57" s="976" t="s">
        <v>57</v>
      </c>
      <c r="F57" s="908"/>
      <c r="G57" s="908"/>
      <c r="H57" s="1"/>
      <c r="I57" s="1"/>
      <c r="J57" s="1"/>
      <c r="K57" s="1"/>
      <c r="L57" s="1"/>
      <c r="M57" s="1"/>
      <c r="N57" s="1"/>
      <c r="O57" s="1"/>
      <c r="R57" s="1120" t="s">
        <v>916</v>
      </c>
      <c r="S57" s="600">
        <v>2480</v>
      </c>
      <c r="T57" s="600">
        <v>12400</v>
      </c>
      <c r="U57" s="600" t="s">
        <v>57</v>
      </c>
      <c r="V57" s="976" t="s">
        <v>57</v>
      </c>
      <c r="W57" s="908"/>
      <c r="X57" s="908"/>
      <c r="Y57" s="1"/>
      <c r="Z57" s="1"/>
      <c r="AA57" s="1"/>
      <c r="AB57" s="1"/>
      <c r="AC57" s="1"/>
    </row>
    <row r="58">
      <c r="A58" s="1120" t="s">
        <v>917</v>
      </c>
      <c r="B58" s="600">
        <f t="shared" si="209"/>
        <v>6100</v>
      </c>
      <c r="C58" s="600">
        <f t="shared" si="206"/>
        <v>30300</v>
      </c>
      <c r="D58" s="600" t="s">
        <v>57</v>
      </c>
      <c r="E58" s="976" t="s">
        <v>57</v>
      </c>
      <c r="F58" s="1121"/>
      <c r="G58" s="1121"/>
      <c r="H58" s="1"/>
      <c r="I58" s="1"/>
      <c r="J58" s="1"/>
      <c r="K58" s="1"/>
      <c r="L58" s="1"/>
      <c r="M58" s="1"/>
      <c r="N58" s="1"/>
      <c r="O58" s="1"/>
      <c r="R58" s="1120" t="s">
        <v>917</v>
      </c>
      <c r="S58" s="600">
        <v>4250</v>
      </c>
      <c r="T58" s="976">
        <v>21250</v>
      </c>
      <c r="U58" s="600" t="s">
        <v>57</v>
      </c>
      <c r="V58" s="976" t="s">
        <v>57</v>
      </c>
      <c r="W58" s="1121"/>
      <c r="X58" s="1121"/>
      <c r="Y58" s="1"/>
      <c r="Z58" s="1"/>
      <c r="AA58" s="1"/>
      <c r="AB58" s="1"/>
      <c r="AC58" s="1"/>
    </row>
    <row r="59">
      <c r="A59" s="1120" t="s">
        <v>918</v>
      </c>
      <c r="B59" s="600">
        <f t="shared" si="209"/>
        <v>3500</v>
      </c>
      <c r="C59" s="600">
        <f t="shared" si="206"/>
        <v>17700</v>
      </c>
      <c r="D59" s="600" t="s">
        <v>57</v>
      </c>
      <c r="E59" s="976" t="s">
        <v>57</v>
      </c>
      <c r="F59" s="1121"/>
      <c r="G59" s="1121"/>
      <c r="H59" s="1"/>
      <c r="I59" s="1"/>
      <c r="J59" s="1"/>
      <c r="K59" s="1"/>
      <c r="L59" s="1"/>
      <c r="M59" s="1"/>
      <c r="N59" s="1"/>
      <c r="O59" s="1"/>
      <c r="R59" s="1120" t="s">
        <v>918</v>
      </c>
      <c r="S59" s="600">
        <v>2480</v>
      </c>
      <c r="T59" s="976">
        <v>12400</v>
      </c>
      <c r="U59" s="600" t="s">
        <v>57</v>
      </c>
      <c r="V59" s="976" t="s">
        <v>57</v>
      </c>
      <c r="W59" s="1121"/>
      <c r="X59" s="1121"/>
      <c r="Y59" s="1"/>
      <c r="Z59" s="1"/>
      <c r="AA59" s="1"/>
      <c r="AB59" s="1"/>
      <c r="AC59" s="1"/>
    </row>
    <row r="60">
      <c r="A60" s="611"/>
      <c r="B60" s="908"/>
      <c r="C60" s="1121"/>
      <c r="D60" s="908"/>
      <c r="E60" s="1121"/>
      <c r="F60" s="1121"/>
      <c r="G60" s="1121"/>
      <c r="H60" s="1"/>
      <c r="I60" s="1"/>
      <c r="J60" s="1"/>
      <c r="K60" s="1"/>
      <c r="L60" s="1"/>
      <c r="M60" s="1"/>
      <c r="N60" s="1"/>
      <c r="O60" s="1"/>
    </row>
    <row r="61">
      <c r="A61" s="4"/>
      <c r="B61" s="6"/>
      <c r="C61" s="7"/>
      <c r="D61" s="4"/>
      <c r="E61" s="7"/>
      <c r="F61" s="4"/>
      <c r="G61" s="4"/>
      <c r="H61" s="4"/>
      <c r="I61" s="4"/>
      <c r="J61" s="4"/>
      <c r="K61" s="4"/>
      <c r="L61" s="1122"/>
      <c r="M61" s="1062"/>
      <c r="N61" s="4"/>
      <c r="O61" s="4"/>
    </row>
    <row r="62" ht="17.25">
      <c r="A62" s="1064" t="s">
        <v>919</v>
      </c>
      <c r="B62" s="1065"/>
      <c r="C62" s="10"/>
      <c r="D62" s="10"/>
      <c r="E62" s="10"/>
      <c r="F62" s="10"/>
      <c r="G62" s="10"/>
      <c r="H62" s="1"/>
      <c r="I62" s="1"/>
      <c r="J62" s="1"/>
      <c r="K62" s="1117"/>
      <c r="L62" s="1118" t="s">
        <v>905</v>
      </c>
      <c r="M62" s="10"/>
      <c r="N62" s="10"/>
      <c r="O62" s="10"/>
    </row>
    <row r="63">
      <c r="A63" s="1066" t="s">
        <v>860</v>
      </c>
      <c r="B63" s="1119" t="s">
        <v>861</v>
      </c>
      <c r="C63" s="1119"/>
      <c r="D63" s="1119"/>
      <c r="E63" s="1119"/>
      <c r="F63" s="1070" t="s">
        <v>860</v>
      </c>
      <c r="G63" s="1071"/>
      <c r="H63" s="1072"/>
      <c r="I63" s="1119" t="s">
        <v>862</v>
      </c>
      <c r="J63" s="1119"/>
      <c r="K63" s="1119"/>
      <c r="L63" s="1119"/>
      <c r="M63" s="611"/>
      <c r="N63" s="611"/>
      <c r="O63" s="611"/>
      <c r="R63" s="1066" t="s">
        <v>860</v>
      </c>
      <c r="S63" s="1119" t="s">
        <v>861</v>
      </c>
      <c r="T63" s="1119"/>
      <c r="U63" s="1119"/>
      <c r="V63" s="1119"/>
      <c r="W63" s="1070" t="s">
        <v>860</v>
      </c>
      <c r="X63" s="1071"/>
      <c r="Y63" s="1072"/>
      <c r="Z63" s="1119" t="s">
        <v>862</v>
      </c>
      <c r="AA63" s="1119"/>
      <c r="AB63" s="1119"/>
      <c r="AC63" s="1119"/>
    </row>
    <row r="64">
      <c r="A64" s="1073"/>
      <c r="B64" s="600" t="s">
        <v>866</v>
      </c>
      <c r="C64" s="600"/>
      <c r="D64" s="600" t="s">
        <v>867</v>
      </c>
      <c r="E64" s="600"/>
      <c r="F64" s="1076"/>
      <c r="G64" s="908"/>
      <c r="H64" s="1077"/>
      <c r="I64" s="600" t="s">
        <v>866</v>
      </c>
      <c r="J64" s="600"/>
      <c r="K64" s="600" t="s">
        <v>867</v>
      </c>
      <c r="L64" s="600"/>
      <c r="M64" s="1"/>
      <c r="N64" s="1"/>
      <c r="O64" s="1"/>
      <c r="R64" s="1073"/>
      <c r="S64" s="600" t="s">
        <v>866</v>
      </c>
      <c r="T64" s="600"/>
      <c r="U64" s="600" t="s">
        <v>867</v>
      </c>
      <c r="V64" s="600"/>
      <c r="W64" s="1076"/>
      <c r="X64" s="908"/>
      <c r="Y64" s="1077"/>
      <c r="Z64" s="600" t="s">
        <v>866</v>
      </c>
      <c r="AA64" s="600"/>
      <c r="AB64" s="600" t="s">
        <v>867</v>
      </c>
      <c r="AC64" s="600"/>
    </row>
    <row r="65">
      <c r="A65" s="1079"/>
      <c r="B65" s="600" t="s">
        <v>868</v>
      </c>
      <c r="C65" s="600" t="s">
        <v>869</v>
      </c>
      <c r="D65" s="600" t="s">
        <v>868</v>
      </c>
      <c r="E65" s="600" t="s">
        <v>869</v>
      </c>
      <c r="F65" s="1080"/>
      <c r="G65" s="1081"/>
      <c r="H65" s="1082"/>
      <c r="I65" s="600" t="s">
        <v>868</v>
      </c>
      <c r="J65" s="600" t="s">
        <v>869</v>
      </c>
      <c r="K65" s="600" t="s">
        <v>868</v>
      </c>
      <c r="L65" s="600" t="s">
        <v>869</v>
      </c>
      <c r="M65" s="1"/>
      <c r="N65" s="1"/>
      <c r="O65" s="1"/>
      <c r="R65" s="1079"/>
      <c r="S65" s="600" t="s">
        <v>868</v>
      </c>
      <c r="T65" s="600" t="s">
        <v>869</v>
      </c>
      <c r="U65" s="600" t="s">
        <v>868</v>
      </c>
      <c r="V65" s="600" t="s">
        <v>869</v>
      </c>
      <c r="W65" s="1080"/>
      <c r="X65" s="1081"/>
      <c r="Y65" s="1082"/>
      <c r="Z65" s="600" t="s">
        <v>868</v>
      </c>
      <c r="AA65" s="600" t="s">
        <v>869</v>
      </c>
      <c r="AB65" s="600" t="s">
        <v>868</v>
      </c>
      <c r="AC65" s="600" t="s">
        <v>869</v>
      </c>
    </row>
    <row r="66">
      <c r="A66" s="1120" t="s">
        <v>920</v>
      </c>
      <c r="B66" s="600">
        <f t="shared" si="209"/>
        <v>4200</v>
      </c>
      <c r="C66" s="600">
        <f t="shared" si="209"/>
        <v>21000</v>
      </c>
      <c r="D66" s="600" t="s">
        <v>57</v>
      </c>
      <c r="E66" s="976" t="s">
        <v>57</v>
      </c>
      <c r="F66" s="59" t="s">
        <v>921</v>
      </c>
      <c r="G66" s="60"/>
      <c r="H66" s="61"/>
      <c r="I66" s="600">
        <f t="shared" si="207"/>
        <v>10500</v>
      </c>
      <c r="J66" s="600">
        <f t="shared" si="208"/>
        <v>52600</v>
      </c>
      <c r="K66" s="600">
        <f>ROUND(AB66*0.77*1.85,-2)</f>
        <v>11400</v>
      </c>
      <c r="L66" s="600">
        <f>ROUND(AC66*0.77*1.85,-2)</f>
        <v>56900</v>
      </c>
      <c r="M66" s="1"/>
      <c r="N66" s="611"/>
      <c r="O66" s="1"/>
      <c r="R66" s="1120" t="s">
        <v>920</v>
      </c>
      <c r="S66" s="600">
        <v>2950</v>
      </c>
      <c r="T66" s="976">
        <v>14750</v>
      </c>
      <c r="U66" s="600" t="s">
        <v>57</v>
      </c>
      <c r="V66" s="976" t="s">
        <v>57</v>
      </c>
      <c r="W66" s="59" t="s">
        <v>921</v>
      </c>
      <c r="X66" s="60"/>
      <c r="Y66" s="61"/>
      <c r="Z66" s="600">
        <v>7390</v>
      </c>
      <c r="AA66" s="600">
        <v>36950</v>
      </c>
      <c r="AB66" s="600">
        <v>7990</v>
      </c>
      <c r="AC66" s="600">
        <v>39950</v>
      </c>
    </row>
    <row r="67">
      <c r="A67" s="1120" t="s">
        <v>922</v>
      </c>
      <c r="B67" s="600">
        <f t="shared" si="209"/>
        <v>5400</v>
      </c>
      <c r="C67" s="600">
        <f t="shared" si="209"/>
        <v>27200</v>
      </c>
      <c r="D67" s="600">
        <f t="shared" si="209"/>
        <v>7100</v>
      </c>
      <c r="E67" s="600">
        <f t="shared" si="209"/>
        <v>35500</v>
      </c>
      <c r="F67" s="1121"/>
      <c r="G67" s="1121"/>
      <c r="H67" s="1"/>
      <c r="I67" s="1121"/>
      <c r="J67" s="1"/>
      <c r="K67" s="1"/>
      <c r="L67" s="43"/>
      <c r="M67" s="1"/>
      <c r="N67" s="611"/>
      <c r="O67" s="1"/>
      <c r="R67" s="1120" t="s">
        <v>922</v>
      </c>
      <c r="S67" s="600">
        <v>3820</v>
      </c>
      <c r="T67" s="976">
        <v>19100</v>
      </c>
      <c r="U67" s="600">
        <v>4980</v>
      </c>
      <c r="V67" s="976">
        <v>24900</v>
      </c>
      <c r="W67" s="1121"/>
      <c r="X67" s="1121"/>
      <c r="Y67" s="1"/>
      <c r="Z67" s="1121"/>
      <c r="AA67" s="1"/>
      <c r="AB67" s="1"/>
      <c r="AC67" s="43"/>
    </row>
    <row r="68">
      <c r="A68" s="1120" t="s">
        <v>923</v>
      </c>
      <c r="B68" s="600">
        <f t="shared" si="209"/>
        <v>6100</v>
      </c>
      <c r="C68" s="600">
        <f t="shared" si="209"/>
        <v>30700</v>
      </c>
      <c r="D68" s="600">
        <f t="shared" si="209"/>
        <v>8100</v>
      </c>
      <c r="E68" s="600">
        <f t="shared" si="209"/>
        <v>40700</v>
      </c>
      <c r="F68" s="1121"/>
      <c r="G68" s="1121"/>
      <c r="H68" s="1"/>
      <c r="I68" s="1121"/>
      <c r="J68" s="1"/>
      <c r="K68" s="1"/>
      <c r="L68" s="43"/>
      <c r="M68" s="1"/>
      <c r="N68" s="611"/>
      <c r="O68" s="1"/>
      <c r="R68" s="1120" t="s">
        <v>923</v>
      </c>
      <c r="S68" s="600">
        <v>4310</v>
      </c>
      <c r="T68" s="976">
        <v>21550</v>
      </c>
      <c r="U68" s="600">
        <v>5720</v>
      </c>
      <c r="V68" s="976">
        <v>28600</v>
      </c>
      <c r="W68" s="1121"/>
      <c r="X68" s="1121"/>
      <c r="Y68" s="1"/>
      <c r="Z68" s="1121"/>
      <c r="AA68" s="1"/>
      <c r="AB68" s="1"/>
      <c r="AC68" s="43"/>
    </row>
    <row r="69">
      <c r="A69" s="1120" t="s">
        <v>924</v>
      </c>
      <c r="B69" s="600">
        <f t="shared" si="209"/>
        <v>25200</v>
      </c>
      <c r="C69" s="600">
        <f t="shared" si="209"/>
        <v>125900</v>
      </c>
      <c r="D69" s="600">
        <f t="shared" si="209"/>
        <v>27100</v>
      </c>
      <c r="E69" s="600">
        <f t="shared" si="209"/>
        <v>135300</v>
      </c>
      <c r="F69" s="1121"/>
      <c r="G69" s="1121"/>
      <c r="H69" s="1"/>
      <c r="I69" s="43"/>
      <c r="J69" s="1"/>
      <c r="K69" s="1"/>
      <c r="L69" s="1"/>
      <c r="M69" s="1"/>
      <c r="N69" s="611"/>
      <c r="O69" s="1"/>
      <c r="R69" s="1120" t="s">
        <v>924</v>
      </c>
      <c r="S69" s="600">
        <v>17680</v>
      </c>
      <c r="T69" s="976">
        <v>88400</v>
      </c>
      <c r="U69" s="600">
        <v>19000</v>
      </c>
      <c r="V69" s="976">
        <v>95000</v>
      </c>
      <c r="W69" s="1121"/>
      <c r="X69" s="1121"/>
      <c r="Y69" s="1"/>
      <c r="Z69" s="43"/>
      <c r="AA69" s="1"/>
      <c r="AB69" s="1"/>
      <c r="AC69" s="1"/>
    </row>
    <row r="70">
      <c r="A70" s="1"/>
      <c r="B70" s="908"/>
      <c r="C70" s="908"/>
      <c r="D70" s="908"/>
      <c r="E70" s="908"/>
      <c r="F70" s="908"/>
      <c r="G70" s="908"/>
      <c r="H70" s="1"/>
      <c r="I70" s="908"/>
      <c r="J70" s="908"/>
      <c r="K70" s="908"/>
      <c r="L70" s="908"/>
      <c r="M70" s="1"/>
      <c r="N70" s="1"/>
      <c r="O70" s="1"/>
    </row>
    <row r="71" ht="17.25">
      <c r="A71" s="1064" t="s">
        <v>925</v>
      </c>
      <c r="B71" s="1065"/>
      <c r="C71" s="926"/>
      <c r="D71" s="926"/>
      <c r="E71" s="926"/>
      <c r="F71" s="926"/>
      <c r="G71" s="926"/>
      <c r="H71" s="10"/>
      <c r="I71" s="10"/>
      <c r="J71" s="926"/>
      <c r="K71" s="1117"/>
      <c r="L71" s="1118" t="s">
        <v>905</v>
      </c>
      <c r="M71" s="10"/>
      <c r="N71" s="10"/>
      <c r="O71" s="10"/>
    </row>
    <row r="72">
      <c r="A72" s="1066" t="s">
        <v>860</v>
      </c>
      <c r="B72" s="1119" t="s">
        <v>861</v>
      </c>
      <c r="C72" s="1119"/>
      <c r="D72" s="1119"/>
      <c r="E72" s="1119"/>
      <c r="F72" s="1070" t="s">
        <v>860</v>
      </c>
      <c r="G72" s="1071"/>
      <c r="H72" s="1072"/>
      <c r="I72" s="1119" t="s">
        <v>862</v>
      </c>
      <c r="J72" s="1119"/>
      <c r="K72" s="1119"/>
      <c r="L72" s="1119"/>
      <c r="M72" s="611"/>
      <c r="N72" s="611"/>
      <c r="O72" s="611"/>
      <c r="R72" s="1066" t="s">
        <v>860</v>
      </c>
      <c r="S72" s="1119" t="s">
        <v>861</v>
      </c>
      <c r="T72" s="1119"/>
      <c r="U72" s="1119"/>
      <c r="V72" s="1119"/>
      <c r="W72" s="1070" t="s">
        <v>860</v>
      </c>
      <c r="X72" s="1071"/>
      <c r="Y72" s="1072"/>
      <c r="Z72" s="1119" t="s">
        <v>862</v>
      </c>
      <c r="AA72" s="1119"/>
      <c r="AB72" s="1119"/>
      <c r="AC72" s="1119"/>
    </row>
    <row r="73">
      <c r="A73" s="1073"/>
      <c r="B73" s="1074" t="s">
        <v>863</v>
      </c>
      <c r="C73" s="1075"/>
      <c r="D73" s="1074" t="s">
        <v>864</v>
      </c>
      <c r="E73" s="1075"/>
      <c r="F73" s="1076"/>
      <c r="G73" s="908"/>
      <c r="H73" s="1077"/>
      <c r="I73" s="1074" t="s">
        <v>863</v>
      </c>
      <c r="J73" s="1075"/>
      <c r="K73" s="1075"/>
      <c r="L73" s="1078"/>
      <c r="M73" s="611"/>
      <c r="N73" s="611"/>
      <c r="O73" s="611"/>
      <c r="R73" s="1073"/>
      <c r="S73" s="1074" t="s">
        <v>863</v>
      </c>
      <c r="T73" s="1075"/>
      <c r="U73" s="1074" t="s">
        <v>864</v>
      </c>
      <c r="V73" s="1075"/>
      <c r="W73" s="1076"/>
      <c r="X73" s="908"/>
      <c r="Y73" s="1077"/>
      <c r="Z73" s="1074" t="s">
        <v>863</v>
      </c>
      <c r="AA73" s="1075"/>
      <c r="AB73" s="1075"/>
      <c r="AC73" s="1078"/>
    </row>
    <row r="74">
      <c r="A74" s="1073"/>
      <c r="B74" s="600" t="s">
        <v>866</v>
      </c>
      <c r="C74" s="600"/>
      <c r="D74" s="600" t="s">
        <v>866</v>
      </c>
      <c r="E74" s="600"/>
      <c r="F74" s="1076"/>
      <c r="G74" s="908"/>
      <c r="H74" s="1077"/>
      <c r="I74" s="600" t="s">
        <v>866</v>
      </c>
      <c r="J74" s="600"/>
      <c r="K74" s="600" t="s">
        <v>867</v>
      </c>
      <c r="L74" s="600"/>
      <c r="M74" s="1"/>
      <c r="N74" s="1"/>
      <c r="O74" s="1"/>
      <c r="R74" s="1073"/>
      <c r="S74" s="600" t="s">
        <v>866</v>
      </c>
      <c r="T74" s="600"/>
      <c r="U74" s="600" t="s">
        <v>866</v>
      </c>
      <c r="V74" s="600"/>
      <c r="W74" s="1076"/>
      <c r="X74" s="908"/>
      <c r="Y74" s="1077"/>
      <c r="Z74" s="600" t="s">
        <v>866</v>
      </c>
      <c r="AA74" s="600"/>
      <c r="AB74" s="600" t="s">
        <v>867</v>
      </c>
      <c r="AC74" s="600"/>
    </row>
    <row r="75">
      <c r="A75" s="1079"/>
      <c r="B75" s="600" t="s">
        <v>868</v>
      </c>
      <c r="C75" s="600" t="s">
        <v>869</v>
      </c>
      <c r="D75" s="600" t="s">
        <v>868</v>
      </c>
      <c r="E75" s="600" t="s">
        <v>869</v>
      </c>
      <c r="F75" s="1080"/>
      <c r="G75" s="1081"/>
      <c r="H75" s="1082"/>
      <c r="I75" s="600" t="s">
        <v>868</v>
      </c>
      <c r="J75" s="600" t="s">
        <v>869</v>
      </c>
      <c r="K75" s="600" t="s">
        <v>868</v>
      </c>
      <c r="L75" s="600" t="s">
        <v>869</v>
      </c>
      <c r="M75" s="1"/>
      <c r="N75" s="1"/>
      <c r="O75" s="1"/>
      <c r="R75" s="1079"/>
      <c r="S75" s="600" t="s">
        <v>868</v>
      </c>
      <c r="T75" s="600" t="s">
        <v>869</v>
      </c>
      <c r="U75" s="600" t="s">
        <v>868</v>
      </c>
      <c r="V75" s="600" t="s">
        <v>869</v>
      </c>
      <c r="W75" s="1080"/>
      <c r="X75" s="1081"/>
      <c r="Y75" s="1082"/>
      <c r="Z75" s="600" t="s">
        <v>868</v>
      </c>
      <c r="AA75" s="600" t="s">
        <v>869</v>
      </c>
      <c r="AB75" s="600" t="s">
        <v>868</v>
      </c>
      <c r="AC75" s="600" t="s">
        <v>869</v>
      </c>
    </row>
    <row r="76">
      <c r="A76" s="985" t="s">
        <v>926</v>
      </c>
      <c r="B76" s="600">
        <f t="shared" si="209"/>
        <v>2400</v>
      </c>
      <c r="C76" s="600">
        <f t="shared" si="209"/>
        <v>12000</v>
      </c>
      <c r="D76" s="600">
        <f t="shared" si="209"/>
        <v>3000</v>
      </c>
      <c r="E76" s="600">
        <f t="shared" si="209"/>
        <v>14900</v>
      </c>
      <c r="F76" s="982" t="s">
        <v>927</v>
      </c>
      <c r="G76" s="983"/>
      <c r="H76" s="984"/>
      <c r="I76" s="600">
        <f t="shared" si="207"/>
        <v>2600</v>
      </c>
      <c r="J76" s="600">
        <f t="shared" si="207"/>
        <v>13000</v>
      </c>
      <c r="K76" s="600">
        <f t="shared" si="207"/>
        <v>3000</v>
      </c>
      <c r="L76" s="600">
        <f t="shared" si="207"/>
        <v>15100</v>
      </c>
      <c r="M76" s="1"/>
      <c r="N76" s="1"/>
      <c r="O76" s="1"/>
      <c r="R76" s="985" t="s">
        <v>926</v>
      </c>
      <c r="S76" s="600">
        <v>1680</v>
      </c>
      <c r="T76" s="600">
        <v>8400</v>
      </c>
      <c r="U76" s="600">
        <v>2090</v>
      </c>
      <c r="V76" s="600">
        <v>10450</v>
      </c>
      <c r="W76" s="982" t="s">
        <v>927</v>
      </c>
      <c r="X76" s="983"/>
      <c r="Y76" s="984"/>
      <c r="Z76" s="600">
        <v>1830</v>
      </c>
      <c r="AA76" s="600">
        <v>9150</v>
      </c>
      <c r="AB76" s="600">
        <v>2120</v>
      </c>
      <c r="AC76" s="600">
        <v>10600</v>
      </c>
    </row>
    <row r="77">
      <c r="A77" s="105"/>
      <c r="B77" s="1123"/>
      <c r="C77" s="1123"/>
      <c r="D77" s="1123"/>
      <c r="E77" s="106"/>
      <c r="F77" s="982" t="s">
        <v>929</v>
      </c>
      <c r="G77" s="983"/>
      <c r="H77" s="984"/>
      <c r="I77" s="600">
        <f t="shared" si="207"/>
        <v>3700</v>
      </c>
      <c r="J77" s="600">
        <f t="shared" si="207"/>
        <v>18500</v>
      </c>
      <c r="K77" s="600" t="s">
        <v>57</v>
      </c>
      <c r="L77" s="600" t="s">
        <v>57</v>
      </c>
      <c r="M77" s="1"/>
      <c r="N77" s="1"/>
      <c r="O77" s="1"/>
      <c r="R77" s="105"/>
      <c r="S77" s="1123"/>
      <c r="T77" s="1123"/>
      <c r="U77" s="1123"/>
      <c r="V77" s="106"/>
      <c r="W77" s="982" t="s">
        <v>929</v>
      </c>
      <c r="X77" s="983"/>
      <c r="Y77" s="984"/>
      <c r="Z77" s="600">
        <v>2600</v>
      </c>
      <c r="AA77" s="600">
        <v>13000</v>
      </c>
      <c r="AB77" s="600" t="s">
        <v>57</v>
      </c>
      <c r="AC77" s="600" t="s">
        <v>57</v>
      </c>
    </row>
    <row r="78">
      <c r="A78" s="985" t="s">
        <v>928</v>
      </c>
      <c r="B78" s="600">
        <f t="shared" si="209"/>
        <v>2800</v>
      </c>
      <c r="C78" s="600">
        <f t="shared" si="209"/>
        <v>14100</v>
      </c>
      <c r="D78" s="600">
        <f t="shared" si="209"/>
        <v>3500</v>
      </c>
      <c r="E78" s="600">
        <f t="shared" si="209"/>
        <v>17500</v>
      </c>
      <c r="F78" s="982" t="s">
        <v>931</v>
      </c>
      <c r="G78" s="983"/>
      <c r="H78" s="984"/>
      <c r="I78" s="600">
        <f t="shared" si="207"/>
        <v>3000</v>
      </c>
      <c r="J78" s="600">
        <f t="shared" si="207"/>
        <v>14900</v>
      </c>
      <c r="K78" s="600">
        <f t="shared" si="207"/>
        <v>3400</v>
      </c>
      <c r="L78" s="600">
        <f t="shared" si="207"/>
        <v>17000</v>
      </c>
      <c r="M78" s="1"/>
      <c r="N78" s="1"/>
      <c r="O78" s="1"/>
      <c r="R78" s="985" t="s">
        <v>928</v>
      </c>
      <c r="S78" s="600">
        <v>1980</v>
      </c>
      <c r="T78" s="600">
        <v>9900</v>
      </c>
      <c r="U78" s="600">
        <v>2460</v>
      </c>
      <c r="V78" s="600">
        <v>12300</v>
      </c>
      <c r="W78" s="982" t="s">
        <v>931</v>
      </c>
      <c r="X78" s="983"/>
      <c r="Y78" s="984"/>
      <c r="Z78" s="600">
        <v>2090</v>
      </c>
      <c r="AA78" s="600">
        <v>10450</v>
      </c>
      <c r="AB78" s="600">
        <v>2380</v>
      </c>
      <c r="AC78" s="600">
        <v>11900</v>
      </c>
    </row>
    <row r="79">
      <c r="A79" s="985" t="s">
        <v>930</v>
      </c>
      <c r="B79" s="600">
        <f t="shared" si="209"/>
        <v>2800</v>
      </c>
      <c r="C79" s="600">
        <f t="shared" si="209"/>
        <v>14100</v>
      </c>
      <c r="D79" s="600">
        <f t="shared" si="209"/>
        <v>3500</v>
      </c>
      <c r="E79" s="600">
        <f t="shared" si="209"/>
        <v>17500</v>
      </c>
      <c r="F79" s="982" t="s">
        <v>933</v>
      </c>
      <c r="G79" s="983"/>
      <c r="H79" s="984"/>
      <c r="I79" s="600">
        <f t="shared" si="207"/>
        <v>3000</v>
      </c>
      <c r="J79" s="600">
        <f t="shared" si="207"/>
        <v>14900</v>
      </c>
      <c r="K79" s="600">
        <f t="shared" si="207"/>
        <v>3400</v>
      </c>
      <c r="L79" s="600">
        <f t="shared" si="207"/>
        <v>17000</v>
      </c>
      <c r="M79" s="1"/>
      <c r="N79" s="1"/>
      <c r="O79" s="1"/>
      <c r="R79" s="985" t="s">
        <v>930</v>
      </c>
      <c r="S79" s="600">
        <v>1980</v>
      </c>
      <c r="T79" s="600">
        <v>9900</v>
      </c>
      <c r="U79" s="600">
        <v>2460</v>
      </c>
      <c r="V79" s="600">
        <v>12300</v>
      </c>
      <c r="W79" s="982" t="s">
        <v>933</v>
      </c>
      <c r="X79" s="983"/>
      <c r="Y79" s="984"/>
      <c r="Z79" s="600">
        <v>2090</v>
      </c>
      <c r="AA79" s="600">
        <v>10450</v>
      </c>
      <c r="AB79" s="600">
        <v>2380</v>
      </c>
      <c r="AC79" s="600">
        <v>11900</v>
      </c>
    </row>
    <row r="80">
      <c r="A80" s="985" t="s">
        <v>932</v>
      </c>
      <c r="B80" s="600">
        <f t="shared" si="209"/>
        <v>2800</v>
      </c>
      <c r="C80" s="600">
        <f t="shared" si="209"/>
        <v>14100</v>
      </c>
      <c r="D80" s="600">
        <f t="shared" si="209"/>
        <v>3500</v>
      </c>
      <c r="E80" s="600">
        <f t="shared" si="209"/>
        <v>17500</v>
      </c>
      <c r="F80" s="986" t="s">
        <v>935</v>
      </c>
      <c r="G80" s="987"/>
      <c r="H80" s="988"/>
      <c r="I80" s="600">
        <f t="shared" si="207"/>
        <v>3000</v>
      </c>
      <c r="J80" s="600">
        <f t="shared" si="207"/>
        <v>14900</v>
      </c>
      <c r="K80" s="600">
        <f t="shared" si="207"/>
        <v>3400</v>
      </c>
      <c r="L80" s="600">
        <f t="shared" si="207"/>
        <v>17000</v>
      </c>
      <c r="M80" s="1"/>
      <c r="N80" s="1"/>
      <c r="O80" s="1"/>
      <c r="R80" s="985" t="s">
        <v>932</v>
      </c>
      <c r="S80" s="600">
        <v>1980</v>
      </c>
      <c r="T80" s="600">
        <v>9900</v>
      </c>
      <c r="U80" s="600">
        <v>2460</v>
      </c>
      <c r="V80" s="600">
        <v>12300</v>
      </c>
      <c r="W80" s="986" t="s">
        <v>935</v>
      </c>
      <c r="X80" s="987"/>
      <c r="Y80" s="988"/>
      <c r="Z80" s="600">
        <v>2090</v>
      </c>
      <c r="AA80" s="600">
        <v>10450</v>
      </c>
      <c r="AB80" s="600">
        <v>2380</v>
      </c>
      <c r="AC80" s="600">
        <v>11900</v>
      </c>
    </row>
    <row r="81">
      <c r="A81" s="985" t="s">
        <v>934</v>
      </c>
      <c r="B81" s="600">
        <f t="shared" si="209"/>
        <v>2800</v>
      </c>
      <c r="C81" s="600">
        <f t="shared" si="209"/>
        <v>14100</v>
      </c>
      <c r="D81" s="600">
        <f t="shared" si="209"/>
        <v>3500</v>
      </c>
      <c r="E81" s="600">
        <f t="shared" si="209"/>
        <v>17500</v>
      </c>
      <c r="F81" s="986" t="s">
        <v>937</v>
      </c>
      <c r="G81" s="987"/>
      <c r="H81" s="988"/>
      <c r="I81" s="600">
        <f t="shared" si="207"/>
        <v>3000</v>
      </c>
      <c r="J81" s="600">
        <f t="shared" si="207"/>
        <v>14900</v>
      </c>
      <c r="K81" s="600">
        <f t="shared" si="207"/>
        <v>3400</v>
      </c>
      <c r="L81" s="600">
        <f t="shared" si="207"/>
        <v>17000</v>
      </c>
      <c r="M81" s="1"/>
      <c r="N81" s="1"/>
      <c r="O81" s="1"/>
      <c r="R81" s="985" t="s">
        <v>934</v>
      </c>
      <c r="S81" s="600">
        <v>1980</v>
      </c>
      <c r="T81" s="600">
        <v>9900</v>
      </c>
      <c r="U81" s="600">
        <v>2460</v>
      </c>
      <c r="V81" s="600">
        <v>12300</v>
      </c>
      <c r="W81" s="986" t="s">
        <v>937</v>
      </c>
      <c r="X81" s="987"/>
      <c r="Y81" s="988"/>
      <c r="Z81" s="600">
        <v>2090</v>
      </c>
      <c r="AA81" s="600">
        <v>10450</v>
      </c>
      <c r="AB81" s="600">
        <v>2380</v>
      </c>
      <c r="AC81" s="600">
        <v>11900</v>
      </c>
    </row>
    <row r="82">
      <c r="A82" s="1124" t="s">
        <v>1042</v>
      </c>
      <c r="B82" s="1125"/>
      <c r="C82" s="1125"/>
      <c r="D82" s="1125"/>
      <c r="E82" s="1125"/>
      <c r="F82" s="986" t="s">
        <v>938</v>
      </c>
      <c r="G82" s="987"/>
      <c r="H82" s="988"/>
      <c r="I82" s="600">
        <f t="shared" si="207"/>
        <v>4100</v>
      </c>
      <c r="J82" s="600">
        <f t="shared" si="207"/>
        <v>20400</v>
      </c>
      <c r="K82" s="600" t="s">
        <v>57</v>
      </c>
      <c r="L82" s="600" t="s">
        <v>57</v>
      </c>
      <c r="M82" s="1"/>
      <c r="N82" s="1"/>
      <c r="O82" s="1"/>
      <c r="R82" s="1124" t="s">
        <v>1042</v>
      </c>
      <c r="S82" s="1125"/>
      <c r="T82" s="1125"/>
      <c r="U82" s="1125"/>
      <c r="V82" s="1125"/>
      <c r="W82" s="986" t="s">
        <v>938</v>
      </c>
      <c r="X82" s="987"/>
      <c r="Y82" s="988"/>
      <c r="Z82" s="600">
        <v>2860</v>
      </c>
      <c r="AA82" s="600">
        <v>14300</v>
      </c>
      <c r="AB82" s="600" t="s">
        <v>57</v>
      </c>
      <c r="AC82" s="600" t="s">
        <v>57</v>
      </c>
    </row>
    <row r="83">
      <c r="A83" s="1125"/>
      <c r="B83" s="1125"/>
      <c r="C83" s="1125"/>
      <c r="D83" s="1125"/>
      <c r="E83" s="1125"/>
      <c r="F83" s="39" t="s">
        <v>939</v>
      </c>
      <c r="G83" s="39"/>
      <c r="H83" s="39"/>
      <c r="I83" s="600">
        <f t="shared" si="207"/>
        <v>5800</v>
      </c>
      <c r="J83" s="600">
        <f t="shared" si="207"/>
        <v>28800</v>
      </c>
      <c r="K83" s="600" t="s">
        <v>57</v>
      </c>
      <c r="L83" s="600" t="s">
        <v>57</v>
      </c>
      <c r="M83" s="611"/>
      <c r="N83" s="611"/>
      <c r="O83" s="611"/>
      <c r="R83" s="1125"/>
      <c r="S83" s="1125"/>
      <c r="T83" s="1125"/>
      <c r="U83" s="1125"/>
      <c r="V83" s="1125"/>
      <c r="W83" s="39" t="s">
        <v>939</v>
      </c>
      <c r="X83" s="39"/>
      <c r="Y83" s="39"/>
      <c r="Z83" s="600">
        <v>4050</v>
      </c>
      <c r="AA83" s="600">
        <v>20250</v>
      </c>
      <c r="AB83" s="600" t="s">
        <v>57</v>
      </c>
      <c r="AC83" s="600" t="s">
        <v>57</v>
      </c>
    </row>
    <row r="84">
      <c r="A84" s="1125"/>
      <c r="B84" s="1125"/>
      <c r="C84" s="1125"/>
      <c r="D84" s="1125"/>
      <c r="E84" s="1125"/>
      <c r="F84" s="711" t="s">
        <v>940</v>
      </c>
      <c r="G84" s="711"/>
      <c r="H84" s="711"/>
      <c r="I84" s="600">
        <f t="shared" si="207"/>
        <v>6300</v>
      </c>
      <c r="J84" s="600">
        <f t="shared" si="207"/>
        <v>31300</v>
      </c>
      <c r="K84" s="600" t="s">
        <v>57</v>
      </c>
      <c r="L84" s="600" t="s">
        <v>57</v>
      </c>
      <c r="M84" s="611"/>
      <c r="N84" s="611"/>
      <c r="O84" s="611"/>
      <c r="R84" s="1125"/>
      <c r="S84" s="1125"/>
      <c r="T84" s="1125"/>
      <c r="U84" s="1125"/>
      <c r="V84" s="1125"/>
      <c r="W84" s="711" t="s">
        <v>940</v>
      </c>
      <c r="X84" s="711"/>
      <c r="Y84" s="711"/>
      <c r="Z84" s="600">
        <v>4400</v>
      </c>
      <c r="AA84" s="600">
        <v>22000</v>
      </c>
      <c r="AB84" s="600" t="s">
        <v>57</v>
      </c>
      <c r="AC84" s="600" t="s">
        <v>57</v>
      </c>
    </row>
    <row r="85">
      <c r="A85" s="1125"/>
      <c r="B85" s="1125"/>
      <c r="C85" s="1125"/>
      <c r="D85" s="1125"/>
      <c r="E85" s="1125"/>
      <c r="F85" s="990" t="s">
        <v>941</v>
      </c>
      <c r="G85" s="990"/>
      <c r="H85" s="990"/>
      <c r="I85" s="600">
        <f t="shared" si="207"/>
        <v>6300</v>
      </c>
      <c r="J85" s="600">
        <f t="shared" si="207"/>
        <v>31600</v>
      </c>
      <c r="K85" s="600">
        <f t="shared" si="207"/>
        <v>7100</v>
      </c>
      <c r="L85" s="600">
        <f t="shared" si="207"/>
        <v>35400</v>
      </c>
      <c r="M85" s="1"/>
      <c r="N85" s="1"/>
      <c r="O85" s="1"/>
      <c r="R85" s="1125"/>
      <c r="S85" s="1125"/>
      <c r="T85" s="1125"/>
      <c r="U85" s="1125"/>
      <c r="V85" s="1125"/>
      <c r="W85" s="990" t="s">
        <v>941</v>
      </c>
      <c r="X85" s="990"/>
      <c r="Y85" s="990"/>
      <c r="Z85" s="600">
        <v>4440</v>
      </c>
      <c r="AA85" s="600">
        <v>22200</v>
      </c>
      <c r="AB85" s="600">
        <v>4970</v>
      </c>
      <c r="AC85" s="600">
        <v>24850</v>
      </c>
    </row>
    <row r="86">
      <c r="A86" s="1"/>
      <c r="B86" s="908"/>
      <c r="C86" s="908"/>
      <c r="D86" s="908"/>
      <c r="E86" s="908"/>
      <c r="F86" s="1126"/>
      <c r="G86" s="1126"/>
      <c r="H86" s="1126"/>
      <c r="I86" s="908"/>
      <c r="J86" s="908"/>
      <c r="K86" s="908"/>
      <c r="L86" s="908"/>
      <c r="M86" s="1"/>
      <c r="N86" s="117"/>
      <c r="O86" s="117"/>
    </row>
    <row r="87" ht="17.25">
      <c r="A87" s="1064" t="s">
        <v>963</v>
      </c>
      <c r="B87" s="908"/>
      <c r="C87" s="908"/>
      <c r="D87" s="908"/>
      <c r="E87" s="908"/>
      <c r="F87" s="908"/>
      <c r="G87" s="908"/>
      <c r="H87" s="1"/>
      <c r="I87" s="908"/>
      <c r="J87" s="908"/>
      <c r="K87" s="908"/>
      <c r="L87" s="908"/>
      <c r="M87" s="1"/>
      <c r="N87" s="1"/>
      <c r="O87" s="1"/>
    </row>
    <row r="88" ht="15" customHeight="1">
      <c r="A88" s="1127" t="s">
        <v>943</v>
      </c>
      <c r="B88" s="1128" t="s">
        <v>944</v>
      </c>
      <c r="C88" s="1129"/>
      <c r="D88" s="1130" t="s">
        <v>1043</v>
      </c>
      <c r="E88" s="1130"/>
      <c r="F88" s="1130"/>
      <c r="G88" s="1130"/>
      <c r="H88" s="1130"/>
      <c r="I88" s="1130"/>
      <c r="J88" s="1130"/>
      <c r="K88" s="1130"/>
      <c r="L88" s="908"/>
      <c r="M88" s="1"/>
      <c r="N88" s="1"/>
      <c r="O88" s="1"/>
      <c r="R88" s="1127" t="s">
        <v>943</v>
      </c>
      <c r="S88" s="1128" t="s">
        <v>944</v>
      </c>
      <c r="T88" s="1129"/>
      <c r="U88" s="1130" t="s">
        <v>1043</v>
      </c>
      <c r="V88" s="1130"/>
      <c r="W88" s="1130"/>
      <c r="X88" s="1130"/>
      <c r="Y88" s="1130"/>
      <c r="Z88" s="1130"/>
      <c r="AA88" s="1130"/>
      <c r="AB88" s="1130"/>
    </row>
    <row r="89">
      <c r="A89" s="1131"/>
      <c r="B89" s="103"/>
      <c r="C89" s="104"/>
      <c r="D89" s="1119" t="s">
        <v>965</v>
      </c>
      <c r="E89" s="1119"/>
      <c r="F89" s="1119" t="s">
        <v>966</v>
      </c>
      <c r="G89" s="1119"/>
      <c r="H89" s="1119" t="s">
        <v>967</v>
      </c>
      <c r="I89" s="1119"/>
      <c r="J89" s="1067" t="s">
        <v>968</v>
      </c>
      <c r="K89" s="1069"/>
      <c r="L89" s="1132"/>
      <c r="M89" s="1"/>
      <c r="N89" s="1"/>
      <c r="O89" s="1"/>
      <c r="R89" s="1131"/>
      <c r="S89" s="103"/>
      <c r="T89" s="104"/>
      <c r="U89" s="1119" t="s">
        <v>965</v>
      </c>
      <c r="V89" s="1119"/>
      <c r="W89" s="1119" t="s">
        <v>966</v>
      </c>
      <c r="X89" s="1119"/>
      <c r="Y89" s="1119" t="s">
        <v>967</v>
      </c>
      <c r="Z89" s="1119"/>
      <c r="AA89" s="1067" t="s">
        <v>968</v>
      </c>
      <c r="AB89" s="1069"/>
    </row>
    <row r="90">
      <c r="A90" s="1131"/>
      <c r="B90" s="103"/>
      <c r="C90" s="104"/>
      <c r="D90" s="1133" t="s">
        <v>28</v>
      </c>
      <c r="E90" s="1133" t="s">
        <v>25</v>
      </c>
      <c r="F90" s="1133" t="s">
        <v>28</v>
      </c>
      <c r="G90" s="1133" t="s">
        <v>25</v>
      </c>
      <c r="H90" s="1133" t="s">
        <v>28</v>
      </c>
      <c r="I90" s="1133" t="s">
        <v>25</v>
      </c>
      <c r="J90" s="1133" t="s">
        <v>28</v>
      </c>
      <c r="K90" s="1133" t="s">
        <v>25</v>
      </c>
      <c r="L90" s="611"/>
      <c r="M90" s="1"/>
      <c r="N90" s="1"/>
      <c r="O90" s="1"/>
      <c r="R90" s="1131"/>
      <c r="S90" s="103"/>
      <c r="T90" s="104"/>
      <c r="U90" s="1133" t="s">
        <v>28</v>
      </c>
      <c r="V90" s="1133" t="s">
        <v>25</v>
      </c>
      <c r="W90" s="1133" t="s">
        <v>28</v>
      </c>
      <c r="X90" s="1133" t="s">
        <v>25</v>
      </c>
      <c r="Y90" s="1133" t="s">
        <v>28</v>
      </c>
      <c r="Z90" s="1133" t="s">
        <v>25</v>
      </c>
      <c r="AA90" s="1133" t="s">
        <v>28</v>
      </c>
      <c r="AB90" s="1133" t="s">
        <v>25</v>
      </c>
    </row>
    <row r="91">
      <c r="A91" s="39" t="s">
        <v>949</v>
      </c>
      <c r="B91" s="1119" t="s">
        <v>861</v>
      </c>
      <c r="C91" s="1119"/>
      <c r="D91" s="600">
        <f t="shared" ref="D91:K96" si="210">ROUND(U91*0.77*1.85,-2)</f>
        <v>17200</v>
      </c>
      <c r="E91" s="600" t="s">
        <v>57</v>
      </c>
      <c r="F91" s="600">
        <f t="shared" si="210"/>
        <v>7100</v>
      </c>
      <c r="G91" s="600" t="s">
        <v>57</v>
      </c>
      <c r="H91" s="600">
        <f t="shared" si="210"/>
        <v>32700</v>
      </c>
      <c r="I91" s="600">
        <f t="shared" si="210"/>
        <v>37700</v>
      </c>
      <c r="J91" s="600">
        <f t="shared" si="210"/>
        <v>17700</v>
      </c>
      <c r="K91" s="600">
        <f t="shared" si="210"/>
        <v>20500</v>
      </c>
      <c r="L91" s="908"/>
      <c r="M91" s="1"/>
      <c r="N91" s="1"/>
      <c r="O91" s="1"/>
      <c r="R91" s="39" t="s">
        <v>949</v>
      </c>
      <c r="S91" s="1119" t="s">
        <v>861</v>
      </c>
      <c r="T91" s="1119"/>
      <c r="U91" s="600">
        <v>12060</v>
      </c>
      <c r="V91" s="600" t="s">
        <v>57</v>
      </c>
      <c r="W91" s="600">
        <v>4970</v>
      </c>
      <c r="X91" s="600" t="s">
        <v>57</v>
      </c>
      <c r="Y91" s="600">
        <v>22970</v>
      </c>
      <c r="Z91" s="600">
        <v>26500</v>
      </c>
      <c r="AA91" s="600">
        <v>12440</v>
      </c>
      <c r="AB91" s="600">
        <v>14410</v>
      </c>
    </row>
    <row r="92">
      <c r="A92" s="39" t="s">
        <v>950</v>
      </c>
      <c r="B92" s="1119"/>
      <c r="C92" s="1119"/>
      <c r="D92" s="600">
        <f t="shared" si="210"/>
        <v>22900</v>
      </c>
      <c r="E92" s="600" t="s">
        <v>57</v>
      </c>
      <c r="F92" s="600">
        <f t="shared" si="210"/>
        <v>8300</v>
      </c>
      <c r="G92" s="600" t="s">
        <v>57</v>
      </c>
      <c r="H92" s="600">
        <f t="shared" si="210"/>
        <v>41000</v>
      </c>
      <c r="I92" s="600">
        <f t="shared" si="210"/>
        <v>47400</v>
      </c>
      <c r="J92" s="600">
        <f t="shared" si="210"/>
        <v>19300</v>
      </c>
      <c r="K92" s="600">
        <f t="shared" si="210"/>
        <v>22500</v>
      </c>
      <c r="L92" s="908"/>
      <c r="M92" s="1"/>
      <c r="N92" s="1"/>
      <c r="O92" s="1"/>
      <c r="R92" s="39" t="s">
        <v>950</v>
      </c>
      <c r="S92" s="1119"/>
      <c r="T92" s="1119"/>
      <c r="U92" s="600">
        <v>16060</v>
      </c>
      <c r="V92" s="600" t="s">
        <v>57</v>
      </c>
      <c r="W92" s="600">
        <v>5830</v>
      </c>
      <c r="X92" s="600" t="s">
        <v>57</v>
      </c>
      <c r="Y92" s="600">
        <v>28750</v>
      </c>
      <c r="Z92" s="600">
        <v>33240</v>
      </c>
      <c r="AA92" s="600">
        <v>13550</v>
      </c>
      <c r="AB92" s="600">
        <v>15770</v>
      </c>
    </row>
    <row r="93">
      <c r="A93" s="1134" t="s">
        <v>951</v>
      </c>
      <c r="B93" s="1135"/>
      <c r="C93" s="1135"/>
      <c r="D93" s="600">
        <f t="shared" si="210"/>
        <v>26300</v>
      </c>
      <c r="E93" s="1103" t="s">
        <v>57</v>
      </c>
      <c r="F93" s="600">
        <f t="shared" si="210"/>
        <v>8300</v>
      </c>
      <c r="G93" s="1103" t="s">
        <v>57</v>
      </c>
      <c r="H93" s="600">
        <f t="shared" si="210"/>
        <v>46000</v>
      </c>
      <c r="I93" s="600">
        <f t="shared" si="210"/>
        <v>53100</v>
      </c>
      <c r="J93" s="600">
        <f t="shared" si="210"/>
        <v>19300</v>
      </c>
      <c r="K93" s="600">
        <f t="shared" si="210"/>
        <v>22500</v>
      </c>
      <c r="L93" s="908"/>
      <c r="M93" s="1"/>
      <c r="N93" s="1"/>
      <c r="O93" s="1"/>
      <c r="R93" s="1134" t="s">
        <v>951</v>
      </c>
      <c r="S93" s="1135"/>
      <c r="T93" s="1135"/>
      <c r="U93" s="1103">
        <v>18430</v>
      </c>
      <c r="V93" s="1103" t="s">
        <v>57</v>
      </c>
      <c r="W93" s="1103">
        <v>5830</v>
      </c>
      <c r="X93" s="1103" t="s">
        <v>57</v>
      </c>
      <c r="Y93" s="1103">
        <v>32260</v>
      </c>
      <c r="Z93" s="1103">
        <v>37280</v>
      </c>
      <c r="AA93" s="1103">
        <v>13550</v>
      </c>
      <c r="AB93" s="1103">
        <v>15770</v>
      </c>
    </row>
    <row r="94" ht="15" customHeight="1">
      <c r="A94" s="52" t="s">
        <v>949</v>
      </c>
      <c r="B94" s="29" t="s">
        <v>952</v>
      </c>
      <c r="C94" s="29"/>
      <c r="D94" s="600">
        <f t="shared" si="210"/>
        <v>20500</v>
      </c>
      <c r="E94" s="600">
        <f t="shared" si="210"/>
        <v>23100</v>
      </c>
      <c r="F94" s="600">
        <f t="shared" si="210"/>
        <v>8000</v>
      </c>
      <c r="G94" s="600">
        <f t="shared" si="210"/>
        <v>9300</v>
      </c>
      <c r="H94" s="600">
        <f t="shared" si="210"/>
        <v>47100</v>
      </c>
      <c r="I94" s="600">
        <f t="shared" si="210"/>
        <v>51400</v>
      </c>
      <c r="J94" s="600">
        <f t="shared" si="210"/>
        <v>28900</v>
      </c>
      <c r="K94" s="600">
        <f t="shared" si="210"/>
        <v>31800</v>
      </c>
      <c r="L94" s="908"/>
      <c r="M94" s="1"/>
      <c r="N94" s="1"/>
      <c r="O94" s="1"/>
      <c r="R94" s="52" t="s">
        <v>949</v>
      </c>
      <c r="S94" s="29" t="s">
        <v>952</v>
      </c>
      <c r="T94" s="29"/>
      <c r="U94" s="1079">
        <v>14390</v>
      </c>
      <c r="V94" s="1079">
        <v>16230</v>
      </c>
      <c r="W94" s="1079">
        <v>5610</v>
      </c>
      <c r="X94" s="1079">
        <v>6510</v>
      </c>
      <c r="Y94" s="1079">
        <v>33090</v>
      </c>
      <c r="Z94" s="1079">
        <v>36100</v>
      </c>
      <c r="AA94" s="1079">
        <v>20260</v>
      </c>
      <c r="AB94" s="1079">
        <v>22350</v>
      </c>
    </row>
    <row r="95">
      <c r="A95" s="39" t="s">
        <v>950</v>
      </c>
      <c r="B95" s="36"/>
      <c r="C95" s="36"/>
      <c r="D95" s="600">
        <f t="shared" si="210"/>
        <v>27400</v>
      </c>
      <c r="E95" s="600">
        <f t="shared" si="210"/>
        <v>30800</v>
      </c>
      <c r="F95" s="600">
        <f t="shared" si="210"/>
        <v>9300</v>
      </c>
      <c r="G95" s="600">
        <f t="shared" si="210"/>
        <v>10800</v>
      </c>
      <c r="H95" s="600">
        <f t="shared" si="210"/>
        <v>58400</v>
      </c>
      <c r="I95" s="600">
        <f t="shared" si="210"/>
        <v>63700</v>
      </c>
      <c r="J95" s="600">
        <f t="shared" si="210"/>
        <v>32000</v>
      </c>
      <c r="K95" s="600">
        <f t="shared" si="210"/>
        <v>35400</v>
      </c>
      <c r="L95" s="908"/>
      <c r="M95" s="1"/>
      <c r="N95" s="1"/>
      <c r="O95" s="1"/>
      <c r="R95" s="39" t="s">
        <v>950</v>
      </c>
      <c r="S95" s="36"/>
      <c r="T95" s="36"/>
      <c r="U95" s="600">
        <v>19210</v>
      </c>
      <c r="V95" s="600">
        <v>21620</v>
      </c>
      <c r="W95" s="600">
        <v>6530</v>
      </c>
      <c r="X95" s="600">
        <v>7590</v>
      </c>
      <c r="Y95" s="600">
        <v>41020</v>
      </c>
      <c r="Z95" s="600">
        <v>44700</v>
      </c>
      <c r="AA95" s="600">
        <v>22480</v>
      </c>
      <c r="AB95" s="600">
        <v>24840</v>
      </c>
    </row>
    <row r="96">
      <c r="A96" s="39" t="s">
        <v>951</v>
      </c>
      <c r="B96" s="36"/>
      <c r="C96" s="36"/>
      <c r="D96" s="600">
        <f t="shared" si="210"/>
        <v>31500</v>
      </c>
      <c r="E96" s="600">
        <f t="shared" si="210"/>
        <v>35400</v>
      </c>
      <c r="F96" s="600">
        <f t="shared" si="210"/>
        <v>9300</v>
      </c>
      <c r="G96" s="600">
        <f t="shared" si="210"/>
        <v>10800</v>
      </c>
      <c r="H96" s="600">
        <f t="shared" si="210"/>
        <v>64500</v>
      </c>
      <c r="I96" s="600">
        <f t="shared" si="210"/>
        <v>70200</v>
      </c>
      <c r="J96" s="600">
        <f t="shared" si="210"/>
        <v>32000</v>
      </c>
      <c r="K96" s="600">
        <f t="shared" si="210"/>
        <v>35400</v>
      </c>
      <c r="L96" s="908"/>
      <c r="M96" s="1"/>
      <c r="N96" s="1"/>
      <c r="O96" s="1"/>
      <c r="R96" s="39" t="s">
        <v>951</v>
      </c>
      <c r="S96" s="36"/>
      <c r="T96" s="36"/>
      <c r="U96" s="600">
        <v>22140</v>
      </c>
      <c r="V96" s="600">
        <v>24860</v>
      </c>
      <c r="W96" s="600">
        <v>6530</v>
      </c>
      <c r="X96" s="600">
        <v>7590</v>
      </c>
      <c r="Y96" s="600">
        <v>45290</v>
      </c>
      <c r="Z96" s="600">
        <v>49280</v>
      </c>
      <c r="AA96" s="600">
        <v>22480</v>
      </c>
      <c r="AB96" s="600">
        <v>24840</v>
      </c>
    </row>
    <row r="97">
      <c r="A97" s="1"/>
      <c r="B97" s="908"/>
      <c r="C97" s="908"/>
      <c r="D97" s="908"/>
      <c r="E97" s="908"/>
      <c r="F97" s="908"/>
      <c r="G97" s="908"/>
      <c r="H97" s="1"/>
      <c r="I97" s="908"/>
      <c r="J97" s="908"/>
      <c r="K97" s="908"/>
      <c r="L97" s="908"/>
      <c r="M97" s="1"/>
      <c r="N97" s="1"/>
      <c r="O97" s="1"/>
    </row>
    <row r="98">
      <c r="A98" s="1136" t="s">
        <v>969</v>
      </c>
      <c r="B98" s="908"/>
      <c r="C98" s="908"/>
      <c r="D98" s="908"/>
      <c r="E98" s="908"/>
      <c r="F98" s="908"/>
      <c r="G98" s="908"/>
      <c r="H98" s="1"/>
      <c r="I98" s="908"/>
      <c r="J98" s="908"/>
      <c r="K98" s="908"/>
      <c r="L98" s="908"/>
      <c r="M98" s="1"/>
      <c r="N98" s="1"/>
      <c r="O98" s="1"/>
    </row>
    <row r="99">
      <c r="A99" s="33" t="s">
        <v>1044</v>
      </c>
      <c r="B99" s="1137"/>
      <c r="C99" s="1137"/>
      <c r="D99" s="1137"/>
      <c r="E99" s="1137"/>
      <c r="F99" s="1137"/>
      <c r="G99" s="1137"/>
      <c r="H99" s="631"/>
      <c r="I99" s="1137"/>
      <c r="J99" s="1137"/>
      <c r="K99" s="1137"/>
      <c r="L99" s="1137"/>
      <c r="M99" s="631"/>
      <c r="N99" s="631"/>
      <c r="O99" s="631"/>
    </row>
    <row r="100">
      <c r="A100" s="33" t="s">
        <v>1045</v>
      </c>
      <c r="B100" s="1137"/>
      <c r="C100" s="1137"/>
      <c r="D100" s="1137"/>
      <c r="E100" s="1137"/>
      <c r="F100" s="1137"/>
      <c r="G100" s="1137"/>
      <c r="H100" s="631"/>
      <c r="I100" s="1137"/>
      <c r="J100" s="1137"/>
      <c r="K100" s="1137"/>
      <c r="L100" s="1137"/>
      <c r="M100" s="1138"/>
      <c r="N100" s="631"/>
      <c r="O100" s="631"/>
    </row>
    <row r="101">
      <c r="A101" s="33" t="s">
        <v>972</v>
      </c>
      <c r="B101" s="1137"/>
      <c r="C101" s="1137"/>
      <c r="D101" s="1137"/>
      <c r="E101" s="1137"/>
      <c r="F101" s="1137"/>
      <c r="G101" s="1137"/>
      <c r="H101" s="631"/>
      <c r="I101" s="1137"/>
      <c r="J101" s="1137"/>
      <c r="K101" s="1137"/>
      <c r="L101" s="1137"/>
      <c r="M101" s="631"/>
      <c r="N101" s="631"/>
      <c r="O101" s="631"/>
    </row>
    <row r="102">
      <c r="A102" s="33" t="s">
        <v>1046</v>
      </c>
      <c r="B102" s="1137"/>
      <c r="C102" s="1137"/>
      <c r="D102" s="1137"/>
      <c r="E102" s="1137"/>
      <c r="F102" s="1137"/>
      <c r="G102" s="1137"/>
      <c r="H102" s="631"/>
      <c r="I102" s="1137"/>
      <c r="J102" s="1137"/>
      <c r="K102" s="1137"/>
      <c r="L102" s="1137"/>
      <c r="M102" s="631"/>
      <c r="N102" s="631"/>
      <c r="O102" s="631"/>
    </row>
    <row r="103">
      <c r="A103" s="33" t="s">
        <v>974</v>
      </c>
      <c r="B103" s="1137"/>
      <c r="C103" s="1137"/>
      <c r="D103" s="1137"/>
      <c r="E103" s="1137"/>
      <c r="F103" s="1137"/>
      <c r="G103" s="1137"/>
      <c r="H103" s="631"/>
      <c r="I103" s="1137"/>
      <c r="J103" s="1137"/>
      <c r="K103" s="1137"/>
      <c r="L103" s="1137"/>
      <c r="M103" s="631"/>
      <c r="N103" s="631"/>
      <c r="O103" s="631"/>
    </row>
    <row r="104">
      <c r="A104" s="611"/>
      <c r="B104" s="908"/>
      <c r="C104" s="908"/>
      <c r="D104" s="908"/>
      <c r="E104" s="908"/>
      <c r="F104" s="1"/>
      <c r="G104" s="908"/>
      <c r="H104" s="908"/>
      <c r="I104" s="908"/>
      <c r="J104" s="908"/>
      <c r="K104" s="1"/>
      <c r="L104" s="1"/>
      <c r="M104" s="1"/>
      <c r="N104" s="1"/>
      <c r="O104" s="1"/>
    </row>
    <row r="105" ht="17.25">
      <c r="A105" s="1064" t="s">
        <v>976</v>
      </c>
      <c r="B105" s="908"/>
      <c r="C105" s="908"/>
      <c r="D105" s="908"/>
      <c r="E105" s="908"/>
      <c r="F105" s="908"/>
      <c r="G105" s="908"/>
      <c r="H105" s="1"/>
      <c r="I105" s="908"/>
      <c r="J105" s="908"/>
      <c r="K105" s="908"/>
      <c r="L105" s="908"/>
      <c r="M105" s="1"/>
      <c r="N105" s="1"/>
      <c r="O105" s="1"/>
    </row>
    <row r="106">
      <c r="A106" s="711" t="s">
        <v>943</v>
      </c>
      <c r="B106" s="15" t="s">
        <v>944</v>
      </c>
      <c r="C106" s="15"/>
      <c r="D106" s="600" t="s">
        <v>1043</v>
      </c>
      <c r="E106" s="600"/>
      <c r="F106" s="600"/>
      <c r="G106" s="600"/>
      <c r="H106" s="611"/>
      <c r="I106" s="1139" t="s">
        <v>1047</v>
      </c>
      <c r="J106" s="1140"/>
      <c r="K106" s="1140"/>
      <c r="L106" s="1140"/>
      <c r="M106" s="1"/>
      <c r="N106" s="1"/>
      <c r="O106" s="1"/>
      <c r="R106" s="711" t="s">
        <v>943</v>
      </c>
      <c r="S106" s="15" t="s">
        <v>944</v>
      </c>
      <c r="T106" s="15"/>
      <c r="U106" s="600" t="s">
        <v>1043</v>
      </c>
      <c r="V106" s="600"/>
      <c r="W106" s="600"/>
      <c r="X106" s="600"/>
    </row>
    <row r="107">
      <c r="A107" s="711"/>
      <c r="B107" s="15"/>
      <c r="C107" s="15"/>
      <c r="D107" s="1119" t="s">
        <v>977</v>
      </c>
      <c r="E107" s="1119"/>
      <c r="F107" s="1119" t="s">
        <v>978</v>
      </c>
      <c r="G107" s="1119"/>
      <c r="H107" s="1132"/>
      <c r="I107" s="1140"/>
      <c r="J107" s="1140"/>
      <c r="K107" s="1140"/>
      <c r="L107" s="1140"/>
      <c r="M107" s="1132"/>
      <c r="N107" s="1"/>
      <c r="O107" s="1"/>
      <c r="R107" s="711"/>
      <c r="S107" s="15"/>
      <c r="T107" s="15"/>
      <c r="U107" s="1119" t="s">
        <v>977</v>
      </c>
      <c r="V107" s="1119"/>
      <c r="W107" s="1119" t="s">
        <v>978</v>
      </c>
      <c r="X107" s="1119"/>
    </row>
    <row r="108">
      <c r="A108" s="711"/>
      <c r="B108" s="15"/>
      <c r="C108" s="15"/>
      <c r="D108" s="1141" t="s">
        <v>28</v>
      </c>
      <c r="E108" s="1141" t="s">
        <v>25</v>
      </c>
      <c r="F108" s="1141" t="s">
        <v>28</v>
      </c>
      <c r="G108" s="1141" t="s">
        <v>25</v>
      </c>
      <c r="H108" s="7"/>
      <c r="I108" s="1140"/>
      <c r="J108" s="1140"/>
      <c r="K108" s="1140"/>
      <c r="L108" s="1140"/>
      <c r="M108" s="7"/>
      <c r="N108" s="1"/>
      <c r="O108" s="1"/>
      <c r="R108" s="711"/>
      <c r="S108" s="15"/>
      <c r="T108" s="15"/>
      <c r="U108" s="1141" t="s">
        <v>28</v>
      </c>
      <c r="V108" s="1141" t="s">
        <v>25</v>
      </c>
      <c r="W108" s="1141" t="s">
        <v>28</v>
      </c>
      <c r="X108" s="1141" t="s">
        <v>25</v>
      </c>
    </row>
    <row r="109">
      <c r="A109" s="39" t="s">
        <v>979</v>
      </c>
      <c r="B109" s="1119" t="s">
        <v>861</v>
      </c>
      <c r="C109" s="1119"/>
      <c r="D109" s="600">
        <f t="shared" ref="D109:H172" si="211">ROUND(U109*0.77*1.85,-2)</f>
        <v>29900</v>
      </c>
      <c r="E109" s="1079" t="s">
        <v>57</v>
      </c>
      <c r="F109" s="600">
        <f t="shared" si="211"/>
        <v>39600</v>
      </c>
      <c r="G109" s="600">
        <f t="shared" si="211"/>
        <v>41200</v>
      </c>
      <c r="H109" s="908"/>
      <c r="I109" s="1140"/>
      <c r="J109" s="1140"/>
      <c r="K109" s="1140"/>
      <c r="L109" s="1140"/>
      <c r="M109" s="908"/>
      <c r="N109" s="1"/>
      <c r="O109" s="1"/>
      <c r="R109" s="39" t="s">
        <v>979</v>
      </c>
      <c r="S109" s="1119" t="s">
        <v>861</v>
      </c>
      <c r="T109" s="1119"/>
      <c r="U109" s="1079">
        <v>21010</v>
      </c>
      <c r="V109" s="1079" t="s">
        <v>57</v>
      </c>
      <c r="W109" s="600">
        <v>27800</v>
      </c>
      <c r="X109" s="600">
        <v>28900</v>
      </c>
    </row>
    <row r="110">
      <c r="A110" s="39" t="s">
        <v>950</v>
      </c>
      <c r="B110" s="1119"/>
      <c r="C110" s="1119"/>
      <c r="D110" s="600">
        <f t="shared" si="211"/>
        <v>33500</v>
      </c>
      <c r="E110" s="600" t="s">
        <v>57</v>
      </c>
      <c r="F110" s="600">
        <f t="shared" si="211"/>
        <v>43100</v>
      </c>
      <c r="G110" s="600">
        <f t="shared" si="211"/>
        <v>44800</v>
      </c>
      <c r="H110" s="908"/>
      <c r="I110" s="1140"/>
      <c r="J110" s="1140"/>
      <c r="K110" s="1140"/>
      <c r="L110" s="1140"/>
      <c r="M110" s="908"/>
      <c r="N110" s="1"/>
      <c r="O110" s="1"/>
      <c r="R110" s="39" t="s">
        <v>950</v>
      </c>
      <c r="S110" s="1119"/>
      <c r="T110" s="1119"/>
      <c r="U110" s="600">
        <v>23540</v>
      </c>
      <c r="V110" s="600" t="s">
        <v>57</v>
      </c>
      <c r="W110" s="600">
        <v>30250</v>
      </c>
      <c r="X110" s="600">
        <v>31470</v>
      </c>
    </row>
    <row r="111">
      <c r="A111" s="39" t="s">
        <v>951</v>
      </c>
      <c r="B111" s="1119"/>
      <c r="C111" s="1119"/>
      <c r="D111" s="600">
        <f t="shared" si="211"/>
        <v>36300</v>
      </c>
      <c r="E111" s="600" t="s">
        <v>57</v>
      </c>
      <c r="F111" s="600">
        <f t="shared" si="211"/>
        <v>45500</v>
      </c>
      <c r="G111" s="600">
        <f t="shared" si="211"/>
        <v>47400</v>
      </c>
      <c r="H111" s="908"/>
      <c r="I111" s="1140"/>
      <c r="J111" s="1140"/>
      <c r="K111" s="1140"/>
      <c r="L111" s="1140"/>
      <c r="M111" s="908"/>
      <c r="N111" s="1"/>
      <c r="O111" s="1"/>
      <c r="R111" s="39" t="s">
        <v>951</v>
      </c>
      <c r="S111" s="1119"/>
      <c r="T111" s="1119"/>
      <c r="U111" s="600">
        <v>25450</v>
      </c>
      <c r="V111" s="600" t="s">
        <v>57</v>
      </c>
      <c r="W111" s="600">
        <v>31970</v>
      </c>
      <c r="X111" s="600">
        <v>33300</v>
      </c>
    </row>
    <row r="112">
      <c r="A112" s="69"/>
      <c r="B112" s="1142"/>
      <c r="C112" s="573"/>
      <c r="D112" s="1119" t="s">
        <v>980</v>
      </c>
      <c r="E112" s="1119"/>
      <c r="F112" s="1119" t="s">
        <v>981</v>
      </c>
      <c r="G112" s="1119"/>
      <c r="H112" s="1132"/>
      <c r="I112" s="1140"/>
      <c r="J112" s="1140"/>
      <c r="K112" s="1140"/>
      <c r="L112" s="1140"/>
      <c r="M112" s="1132"/>
      <c r="N112" s="1"/>
      <c r="O112" s="1"/>
      <c r="R112" s="69"/>
      <c r="S112" s="1142"/>
      <c r="T112" s="573"/>
      <c r="U112" s="1119" t="s">
        <v>980</v>
      </c>
      <c r="V112" s="1119"/>
      <c r="W112" s="1119" t="s">
        <v>981</v>
      </c>
      <c r="X112" s="1119"/>
    </row>
    <row r="113">
      <c r="A113" s="39" t="s">
        <v>979</v>
      </c>
      <c r="B113" s="1119" t="s">
        <v>861</v>
      </c>
      <c r="C113" s="1119"/>
      <c r="D113" s="600">
        <f t="shared" si="211"/>
        <v>52100</v>
      </c>
      <c r="E113" s="600">
        <f t="shared" si="211"/>
        <v>53700</v>
      </c>
      <c r="F113" s="600">
        <f t="shared" si="211"/>
        <v>105400</v>
      </c>
      <c r="G113" s="600">
        <f t="shared" si="211"/>
        <v>109700</v>
      </c>
      <c r="H113" s="908"/>
      <c r="I113" s="1140"/>
      <c r="J113" s="1140"/>
      <c r="K113" s="1140"/>
      <c r="L113" s="1140"/>
      <c r="M113" s="908"/>
      <c r="N113" s="1"/>
      <c r="O113" s="1"/>
      <c r="R113" s="39" t="s">
        <v>979</v>
      </c>
      <c r="S113" s="1119" t="s">
        <v>861</v>
      </c>
      <c r="T113" s="1119"/>
      <c r="U113" s="600">
        <v>36590</v>
      </c>
      <c r="V113" s="600">
        <v>37710</v>
      </c>
      <c r="W113" s="600">
        <v>74010</v>
      </c>
      <c r="X113" s="600">
        <v>76980</v>
      </c>
    </row>
    <row r="114">
      <c r="A114" s="39" t="s">
        <v>950</v>
      </c>
      <c r="B114" s="1119"/>
      <c r="C114" s="1119"/>
      <c r="D114" s="600">
        <f t="shared" si="211"/>
        <v>55600</v>
      </c>
      <c r="E114" s="600">
        <f t="shared" si="211"/>
        <v>57400</v>
      </c>
      <c r="F114" s="600">
        <f t="shared" si="211"/>
        <v>114800</v>
      </c>
      <c r="G114" s="600">
        <f t="shared" si="211"/>
        <v>119400</v>
      </c>
      <c r="H114" s="908"/>
      <c r="I114" s="1140"/>
      <c r="J114" s="1140"/>
      <c r="K114" s="1140"/>
      <c r="L114" s="1140"/>
      <c r="M114" s="908"/>
      <c r="N114" s="1"/>
      <c r="O114" s="1"/>
      <c r="R114" s="39" t="s">
        <v>950</v>
      </c>
      <c r="S114" s="1119"/>
      <c r="T114" s="1119"/>
      <c r="U114" s="600">
        <v>39060</v>
      </c>
      <c r="V114" s="600">
        <v>40260</v>
      </c>
      <c r="W114" s="600">
        <v>80590</v>
      </c>
      <c r="X114" s="600">
        <v>83850</v>
      </c>
    </row>
    <row r="115">
      <c r="A115" s="39" t="s">
        <v>951</v>
      </c>
      <c r="B115" s="1119"/>
      <c r="C115" s="1119"/>
      <c r="D115" s="600">
        <f t="shared" si="211"/>
        <v>58100</v>
      </c>
      <c r="E115" s="600">
        <f t="shared" si="211"/>
        <v>60000</v>
      </c>
      <c r="F115" s="600">
        <f t="shared" si="211"/>
        <v>121200</v>
      </c>
      <c r="G115" s="600">
        <f t="shared" si="211"/>
        <v>126300</v>
      </c>
      <c r="H115" s="908"/>
      <c r="I115" s="1140"/>
      <c r="J115" s="1140"/>
      <c r="K115" s="1140"/>
      <c r="L115" s="1140"/>
      <c r="M115" s="908"/>
      <c r="N115" s="1"/>
      <c r="O115" s="1"/>
      <c r="R115" s="39" t="s">
        <v>951</v>
      </c>
      <c r="S115" s="1119"/>
      <c r="T115" s="1119"/>
      <c r="U115" s="600">
        <v>40770</v>
      </c>
      <c r="V115" s="600">
        <v>42100</v>
      </c>
      <c r="W115" s="600">
        <v>85110</v>
      </c>
      <c r="X115" s="600">
        <v>88680</v>
      </c>
    </row>
    <row r="116">
      <c r="A116" s="69"/>
      <c r="B116" s="1142"/>
      <c r="C116" s="573"/>
      <c r="D116" s="1119" t="s">
        <v>982</v>
      </c>
      <c r="E116" s="1119"/>
      <c r="F116" s="1143"/>
      <c r="G116" s="1144"/>
      <c r="H116" s="1132"/>
      <c r="I116" s="1140"/>
      <c r="J116" s="1140"/>
      <c r="K116" s="1140"/>
      <c r="L116" s="1140"/>
      <c r="M116" s="687"/>
      <c r="N116" s="1"/>
      <c r="O116" s="1"/>
      <c r="R116" s="69"/>
      <c r="S116" s="1142"/>
      <c r="T116" s="573"/>
      <c r="U116" s="1119" t="s">
        <v>982</v>
      </c>
      <c r="V116" s="1119"/>
      <c r="W116" s="1143"/>
      <c r="X116" s="1144"/>
    </row>
    <row r="117">
      <c r="A117" s="39" t="s">
        <v>979</v>
      </c>
      <c r="B117" s="1119" t="s">
        <v>955</v>
      </c>
      <c r="C117" s="1119"/>
      <c r="D117" s="600">
        <f t="shared" si="211"/>
        <v>65200</v>
      </c>
      <c r="E117" s="600">
        <f t="shared" si="211"/>
        <v>68500</v>
      </c>
      <c r="F117" s="908"/>
      <c r="G117" s="908"/>
      <c r="H117" s="908"/>
      <c r="I117" s="1140"/>
      <c r="J117" s="1140"/>
      <c r="K117" s="1140"/>
      <c r="L117" s="1140"/>
      <c r="M117" s="687"/>
      <c r="N117" s="1"/>
      <c r="O117" s="1"/>
      <c r="R117" s="39" t="s">
        <v>979</v>
      </c>
      <c r="S117" s="1119" t="s">
        <v>955</v>
      </c>
      <c r="T117" s="1119"/>
      <c r="U117" s="1079">
        <v>45750</v>
      </c>
      <c r="V117" s="1079">
        <v>48120</v>
      </c>
      <c r="W117" s="908"/>
      <c r="X117" s="908"/>
    </row>
    <row r="118">
      <c r="A118" s="39" t="s">
        <v>950</v>
      </c>
      <c r="B118" s="1119"/>
      <c r="C118" s="1119"/>
      <c r="D118" s="600">
        <f t="shared" si="211"/>
        <v>69100</v>
      </c>
      <c r="E118" s="600">
        <f t="shared" si="211"/>
        <v>72700</v>
      </c>
      <c r="F118" s="908"/>
      <c r="G118" s="908"/>
      <c r="H118" s="908"/>
      <c r="I118" s="1140"/>
      <c r="J118" s="1140"/>
      <c r="K118" s="1140"/>
      <c r="L118" s="1140"/>
      <c r="M118" s="687"/>
      <c r="N118" s="1"/>
      <c r="O118" s="1"/>
      <c r="R118" s="39" t="s">
        <v>950</v>
      </c>
      <c r="S118" s="1119"/>
      <c r="T118" s="1119"/>
      <c r="U118" s="600">
        <v>48480</v>
      </c>
      <c r="V118" s="600">
        <v>51070</v>
      </c>
      <c r="W118" s="908"/>
      <c r="X118" s="908"/>
    </row>
    <row r="119">
      <c r="A119" s="39" t="s">
        <v>951</v>
      </c>
      <c r="B119" s="1119"/>
      <c r="C119" s="1119"/>
      <c r="D119" s="600">
        <f t="shared" si="211"/>
        <v>72000</v>
      </c>
      <c r="E119" s="600">
        <f t="shared" si="211"/>
        <v>75600</v>
      </c>
      <c r="F119" s="908"/>
      <c r="G119" s="908"/>
      <c r="H119" s="908"/>
      <c r="I119" s="1140"/>
      <c r="J119" s="1140"/>
      <c r="K119" s="1140"/>
      <c r="L119" s="1140"/>
      <c r="M119" s="687"/>
      <c r="N119" s="1"/>
      <c r="O119" s="1"/>
      <c r="R119" s="39" t="s">
        <v>951</v>
      </c>
      <c r="S119" s="1119"/>
      <c r="T119" s="1119"/>
      <c r="U119" s="600">
        <v>50520</v>
      </c>
      <c r="V119" s="600">
        <v>53080</v>
      </c>
      <c r="W119" s="908"/>
      <c r="X119" s="908"/>
    </row>
    <row r="120">
      <c r="A120" s="1"/>
      <c r="B120" s="908"/>
      <c r="C120" s="908"/>
      <c r="D120" s="908"/>
      <c r="E120" s="908"/>
      <c r="F120" s="908"/>
      <c r="G120" s="908"/>
      <c r="H120" s="1"/>
      <c r="I120" s="1140"/>
      <c r="J120" s="1140"/>
      <c r="K120" s="1140"/>
      <c r="L120" s="1140"/>
      <c r="M120" s="1"/>
      <c r="N120" s="1"/>
      <c r="O120" s="1"/>
    </row>
    <row r="121">
      <c r="A121" s="1145"/>
      <c r="B121" s="908"/>
      <c r="C121" s="908"/>
      <c r="D121" s="908"/>
      <c r="E121" s="908"/>
      <c r="F121" s="908"/>
      <c r="G121" s="908"/>
      <c r="H121" s="1"/>
      <c r="I121" s="1140"/>
      <c r="J121" s="1140"/>
      <c r="K121" s="1140"/>
      <c r="L121" s="1140"/>
      <c r="M121" s="687"/>
      <c r="N121" s="1"/>
      <c r="O121" s="1"/>
    </row>
    <row r="122">
      <c r="A122" s="33"/>
      <c r="B122" s="1137"/>
      <c r="C122" s="1137"/>
      <c r="D122" s="1137"/>
      <c r="E122" s="1137"/>
      <c r="F122" s="1137"/>
      <c r="G122" s="1137"/>
      <c r="H122" s="631"/>
      <c r="I122" s="1140"/>
      <c r="J122" s="1140"/>
      <c r="K122" s="1140"/>
      <c r="L122" s="1140"/>
      <c r="M122" s="1146"/>
      <c r="N122" s="631"/>
      <c r="O122" s="631"/>
    </row>
    <row r="123">
      <c r="A123" s="661" t="s">
        <v>813</v>
      </c>
      <c r="B123" s="1137"/>
      <c r="C123" s="1137"/>
      <c r="D123" s="1137"/>
      <c r="E123" s="1137"/>
      <c r="F123" s="1137"/>
      <c r="G123" s="1137"/>
      <c r="H123" s="631"/>
      <c r="I123" s="1140"/>
      <c r="J123" s="1140"/>
      <c r="K123" s="1140"/>
      <c r="L123" s="1140"/>
      <c r="M123" s="1146"/>
      <c r="N123" s="631"/>
      <c r="O123" s="631"/>
    </row>
    <row r="124">
      <c r="A124" s="5"/>
      <c r="B124" s="6"/>
      <c r="C124" s="7"/>
      <c r="D124" s="4"/>
      <c r="E124" s="7"/>
      <c r="F124" s="4"/>
      <c r="G124" s="4"/>
      <c r="H124" s="4"/>
      <c r="I124" s="4"/>
      <c r="J124" s="4"/>
      <c r="K124" s="1059"/>
      <c r="L124" s="1060"/>
      <c r="M124" s="4"/>
      <c r="N124" s="4"/>
      <c r="O124" s="4"/>
    </row>
    <row r="125">
      <c r="A125" s="4"/>
      <c r="B125" s="6"/>
      <c r="C125" s="7"/>
      <c r="D125" s="4"/>
      <c r="E125" s="7"/>
      <c r="F125" s="4"/>
      <c r="G125" s="4"/>
      <c r="H125" s="4"/>
      <c r="I125" s="4"/>
      <c r="J125" s="4"/>
      <c r="K125" s="1059"/>
      <c r="L125" s="1060"/>
      <c r="M125" s="4"/>
      <c r="N125" s="4"/>
      <c r="O125" s="4"/>
    </row>
    <row r="126">
      <c r="A126" s="4"/>
      <c r="B126" s="6"/>
      <c r="C126" s="7"/>
      <c r="D126" s="4"/>
      <c r="E126" s="7"/>
      <c r="F126" s="4"/>
      <c r="G126" s="4"/>
      <c r="H126" s="4"/>
      <c r="I126" s="4"/>
      <c r="J126" s="4"/>
      <c r="K126" s="4"/>
      <c r="L126" s="1060"/>
      <c r="M126" s="1062"/>
      <c r="N126" s="4"/>
      <c r="O126" s="4"/>
    </row>
    <row r="127">
      <c r="A127" s="4"/>
      <c r="B127" s="6"/>
      <c r="C127" s="7"/>
      <c r="D127" s="4"/>
      <c r="E127" s="7"/>
      <c r="F127" s="4"/>
      <c r="G127" s="4"/>
      <c r="H127" s="4"/>
      <c r="I127" s="4"/>
      <c r="J127" s="4"/>
      <c r="K127" s="4"/>
      <c r="L127" s="1122"/>
      <c r="M127" s="1062"/>
      <c r="N127" s="4"/>
      <c r="O127" s="4"/>
    </row>
    <row r="128" ht="17.25">
      <c r="A128" s="1064" t="s">
        <v>1048</v>
      </c>
      <c r="B128" s="908"/>
      <c r="C128" s="908"/>
      <c r="D128" s="908"/>
      <c r="E128" s="908"/>
      <c r="F128" s="908"/>
      <c r="G128" s="908"/>
      <c r="H128" s="1"/>
      <c r="I128" s="908"/>
      <c r="J128" s="908"/>
      <c r="K128" s="908"/>
      <c r="L128" s="908"/>
      <c r="M128" s="1"/>
      <c r="N128" s="1"/>
      <c r="O128" s="1"/>
    </row>
    <row r="129">
      <c r="A129" s="1127" t="s">
        <v>943</v>
      </c>
      <c r="B129" s="1128" t="s">
        <v>944</v>
      </c>
      <c r="C129" s="1129"/>
      <c r="D129" s="600" t="s">
        <v>945</v>
      </c>
      <c r="E129" s="600"/>
      <c r="F129" s="600"/>
      <c r="G129" s="600"/>
      <c r="H129" s="600"/>
      <c r="I129" s="600"/>
      <c r="J129" s="611"/>
      <c r="K129" s="611"/>
      <c r="L129" s="908"/>
      <c r="M129" s="1"/>
      <c r="N129" s="1"/>
      <c r="O129" s="1"/>
      <c r="R129" s="1127" t="s">
        <v>943</v>
      </c>
      <c r="S129" s="1128" t="s">
        <v>944</v>
      </c>
      <c r="T129" s="1129"/>
      <c r="U129" s="600" t="s">
        <v>945</v>
      </c>
      <c r="V129" s="600"/>
      <c r="W129" s="600"/>
      <c r="X129" s="600"/>
      <c r="Y129" s="600"/>
      <c r="Z129" s="600"/>
    </row>
    <row r="130">
      <c r="A130" s="1131"/>
      <c r="B130" s="103"/>
      <c r="C130" s="104"/>
      <c r="D130" s="1119" t="s">
        <v>1049</v>
      </c>
      <c r="E130" s="1119"/>
      <c r="F130" s="1119" t="s">
        <v>947</v>
      </c>
      <c r="G130" s="1119"/>
      <c r="H130" s="1119" t="s">
        <v>948</v>
      </c>
      <c r="I130" s="1119"/>
      <c r="J130" s="1132"/>
      <c r="K130" s="1132"/>
      <c r="L130" s="1132"/>
      <c r="M130" s="1"/>
      <c r="N130" s="1"/>
      <c r="O130" s="1"/>
      <c r="R130" s="1131"/>
      <c r="S130" s="103"/>
      <c r="T130" s="104"/>
      <c r="U130" s="1119" t="s">
        <v>1049</v>
      </c>
      <c r="V130" s="1119"/>
      <c r="W130" s="1119" t="s">
        <v>947</v>
      </c>
      <c r="X130" s="1119"/>
      <c r="Y130" s="1119" t="s">
        <v>948</v>
      </c>
      <c r="Z130" s="1119"/>
    </row>
    <row r="131">
      <c r="A131" s="1131"/>
      <c r="B131" s="103"/>
      <c r="C131" s="104"/>
      <c r="D131" s="1133" t="s">
        <v>28</v>
      </c>
      <c r="E131" s="1133" t="s">
        <v>25</v>
      </c>
      <c r="F131" s="1133" t="s">
        <v>28</v>
      </c>
      <c r="G131" s="1133" t="s">
        <v>25</v>
      </c>
      <c r="H131" s="1133" t="s">
        <v>28</v>
      </c>
      <c r="I131" s="1133" t="s">
        <v>25</v>
      </c>
      <c r="J131" s="1147"/>
      <c r="K131" s="1147"/>
      <c r="L131" s="611"/>
      <c r="M131" s="1"/>
      <c r="N131" s="1"/>
      <c r="O131" s="1"/>
      <c r="R131" s="1131"/>
      <c r="S131" s="103"/>
      <c r="T131" s="104"/>
      <c r="U131" s="1133" t="s">
        <v>28</v>
      </c>
      <c r="V131" s="1133" t="s">
        <v>25</v>
      </c>
      <c r="W131" s="1133" t="s">
        <v>28</v>
      </c>
      <c r="X131" s="1133" t="s">
        <v>25</v>
      </c>
      <c r="Y131" s="1133" t="s">
        <v>28</v>
      </c>
      <c r="Z131" s="1133" t="s">
        <v>25</v>
      </c>
    </row>
    <row r="132">
      <c r="A132" s="39" t="s">
        <v>949</v>
      </c>
      <c r="B132" s="1119" t="s">
        <v>861</v>
      </c>
      <c r="C132" s="1119"/>
      <c r="D132" s="600">
        <f t="shared" si="211"/>
        <v>10100</v>
      </c>
      <c r="E132" s="600">
        <f t="shared" si="211"/>
        <v>12300</v>
      </c>
      <c r="F132" s="600">
        <f t="shared" si="211"/>
        <v>15000</v>
      </c>
      <c r="G132" s="600">
        <f t="shared" si="211"/>
        <v>17200</v>
      </c>
      <c r="H132" s="600">
        <f t="shared" si="211"/>
        <v>12100</v>
      </c>
      <c r="I132" s="600" t="s">
        <v>57</v>
      </c>
      <c r="J132" s="908"/>
      <c r="K132" s="1148"/>
      <c r="L132" s="1148"/>
      <c r="M132" s="1"/>
      <c r="N132" s="1"/>
      <c r="O132" s="1"/>
      <c r="R132" s="39" t="s">
        <v>949</v>
      </c>
      <c r="S132" s="1119" t="s">
        <v>861</v>
      </c>
      <c r="T132" s="1119"/>
      <c r="U132" s="600">
        <v>7080</v>
      </c>
      <c r="V132" s="600">
        <v>8600</v>
      </c>
      <c r="W132" s="600">
        <v>10530</v>
      </c>
      <c r="X132" s="600">
        <v>12090</v>
      </c>
      <c r="Y132" s="600">
        <v>8490</v>
      </c>
      <c r="Z132" s="600" t="s">
        <v>57</v>
      </c>
    </row>
    <row r="133">
      <c r="A133" s="39" t="s">
        <v>950</v>
      </c>
      <c r="B133" s="1119"/>
      <c r="C133" s="1119"/>
      <c r="D133" s="600">
        <f t="shared" si="211"/>
        <v>14600</v>
      </c>
      <c r="E133" s="600">
        <f t="shared" si="211"/>
        <v>17700</v>
      </c>
      <c r="F133" s="600">
        <f t="shared" si="211"/>
        <v>21700</v>
      </c>
      <c r="G133" s="600">
        <f t="shared" si="211"/>
        <v>24900</v>
      </c>
      <c r="H133" s="600">
        <f t="shared" si="211"/>
        <v>17500</v>
      </c>
      <c r="I133" s="600" t="s">
        <v>57</v>
      </c>
      <c r="J133" s="1148"/>
      <c r="K133" s="1148"/>
      <c r="L133" s="1148"/>
      <c r="M133" s="1"/>
      <c r="N133" s="1"/>
      <c r="O133" s="1"/>
      <c r="R133" s="39" t="s">
        <v>950</v>
      </c>
      <c r="S133" s="1119"/>
      <c r="T133" s="1119"/>
      <c r="U133" s="600">
        <v>10230</v>
      </c>
      <c r="V133" s="600">
        <v>12420</v>
      </c>
      <c r="W133" s="600">
        <v>15200</v>
      </c>
      <c r="X133" s="600">
        <v>17470</v>
      </c>
      <c r="Y133" s="600">
        <v>12250</v>
      </c>
      <c r="Z133" s="600" t="s">
        <v>57</v>
      </c>
    </row>
    <row r="134">
      <c r="A134" s="1134" t="s">
        <v>951</v>
      </c>
      <c r="B134" s="1135"/>
      <c r="C134" s="1135"/>
      <c r="D134" s="600">
        <f t="shared" si="211"/>
        <v>17900</v>
      </c>
      <c r="E134" s="600">
        <f t="shared" si="211"/>
        <v>21800</v>
      </c>
      <c r="F134" s="600">
        <f t="shared" si="211"/>
        <v>26700</v>
      </c>
      <c r="G134" s="600">
        <f t="shared" si="211"/>
        <v>30600</v>
      </c>
      <c r="H134" s="600">
        <f t="shared" si="211"/>
        <v>21500</v>
      </c>
      <c r="I134" s="1103" t="s">
        <v>57</v>
      </c>
      <c r="J134" s="1148"/>
      <c r="K134" s="1148"/>
      <c r="L134" s="1148"/>
      <c r="M134" s="1"/>
      <c r="N134" s="1"/>
      <c r="O134" s="1"/>
      <c r="R134" s="1134" t="s">
        <v>951</v>
      </c>
      <c r="S134" s="1135"/>
      <c r="T134" s="1135"/>
      <c r="U134" s="1103">
        <v>12600</v>
      </c>
      <c r="V134" s="1103">
        <v>15290</v>
      </c>
      <c r="W134" s="1103">
        <v>18710</v>
      </c>
      <c r="X134" s="1103">
        <v>21510</v>
      </c>
      <c r="Y134" s="1103">
        <v>15090</v>
      </c>
      <c r="Z134" s="1103" t="s">
        <v>57</v>
      </c>
    </row>
    <row r="135">
      <c r="A135" s="52" t="s">
        <v>949</v>
      </c>
      <c r="B135" s="29" t="s">
        <v>952</v>
      </c>
      <c r="C135" s="29"/>
      <c r="D135" s="600">
        <f t="shared" si="211"/>
        <v>12500</v>
      </c>
      <c r="E135" s="600">
        <f t="shared" si="211"/>
        <v>13800</v>
      </c>
      <c r="F135" s="600">
        <f t="shared" si="211"/>
        <v>18300</v>
      </c>
      <c r="G135" s="600">
        <f t="shared" si="211"/>
        <v>19600</v>
      </c>
      <c r="H135" s="1079" t="s">
        <v>57</v>
      </c>
      <c r="I135" s="1079" t="s">
        <v>57</v>
      </c>
      <c r="J135" s="1148"/>
      <c r="K135" s="1147"/>
      <c r="L135" s="1148"/>
      <c r="M135" s="1"/>
      <c r="N135" s="1"/>
      <c r="O135" s="1"/>
      <c r="R135" s="52" t="s">
        <v>949</v>
      </c>
      <c r="S135" s="29" t="s">
        <v>952</v>
      </c>
      <c r="T135" s="29"/>
      <c r="U135" s="1079">
        <v>8780</v>
      </c>
      <c r="V135" s="1079">
        <v>9710</v>
      </c>
      <c r="W135" s="1079">
        <v>12830</v>
      </c>
      <c r="X135" s="1079">
        <v>13750</v>
      </c>
      <c r="Y135" s="1079" t="s">
        <v>57</v>
      </c>
      <c r="Z135" s="1079" t="s">
        <v>57</v>
      </c>
    </row>
    <row r="136">
      <c r="A136" s="39" t="s">
        <v>950</v>
      </c>
      <c r="B136" s="36"/>
      <c r="C136" s="36"/>
      <c r="D136" s="600">
        <f t="shared" si="211"/>
        <v>18000</v>
      </c>
      <c r="E136" s="600">
        <f t="shared" si="211"/>
        <v>20000</v>
      </c>
      <c r="F136" s="600">
        <f t="shared" si="211"/>
        <v>26400</v>
      </c>
      <c r="G136" s="600">
        <f t="shared" si="211"/>
        <v>28300</v>
      </c>
      <c r="H136" s="600" t="s">
        <v>57</v>
      </c>
      <c r="I136" s="600" t="s">
        <v>57</v>
      </c>
      <c r="J136" s="1148"/>
      <c r="K136" s="1148"/>
      <c r="L136" s="1148"/>
      <c r="M136" s="1"/>
      <c r="N136" s="1"/>
      <c r="O136" s="1"/>
      <c r="R136" s="39" t="s">
        <v>950</v>
      </c>
      <c r="S136" s="36"/>
      <c r="T136" s="36"/>
      <c r="U136" s="600">
        <v>12670</v>
      </c>
      <c r="V136" s="600">
        <v>14030</v>
      </c>
      <c r="W136" s="600">
        <v>18540</v>
      </c>
      <c r="X136" s="600">
        <v>19870</v>
      </c>
      <c r="Y136" s="600" t="s">
        <v>57</v>
      </c>
      <c r="Z136" s="600" t="s">
        <v>57</v>
      </c>
    </row>
    <row r="137">
      <c r="A137" s="39" t="s">
        <v>951</v>
      </c>
      <c r="B137" s="36"/>
      <c r="C137" s="36"/>
      <c r="D137" s="600">
        <f t="shared" si="211"/>
        <v>22200</v>
      </c>
      <c r="E137" s="600">
        <f t="shared" si="211"/>
        <v>24600</v>
      </c>
      <c r="F137" s="600">
        <f t="shared" si="211"/>
        <v>32500</v>
      </c>
      <c r="G137" s="600">
        <f t="shared" si="211"/>
        <v>34800</v>
      </c>
      <c r="H137" s="600" t="s">
        <v>57</v>
      </c>
      <c r="I137" s="600" t="s">
        <v>57</v>
      </c>
      <c r="J137" s="1148"/>
      <c r="K137" s="1148"/>
      <c r="L137" s="1148"/>
      <c r="M137" s="1"/>
      <c r="N137" s="1"/>
      <c r="O137" s="1"/>
      <c r="R137" s="39" t="s">
        <v>951</v>
      </c>
      <c r="S137" s="36"/>
      <c r="T137" s="36"/>
      <c r="U137" s="600">
        <v>15610</v>
      </c>
      <c r="V137" s="600">
        <v>17270</v>
      </c>
      <c r="W137" s="600">
        <v>22800</v>
      </c>
      <c r="X137" s="600">
        <v>24440</v>
      </c>
      <c r="Y137" s="600" t="s">
        <v>57</v>
      </c>
      <c r="Z137" s="600" t="s">
        <v>57</v>
      </c>
    </row>
    <row r="138">
      <c r="A138" s="611"/>
      <c r="B138" s="908"/>
      <c r="C138" s="908"/>
      <c r="D138" s="908"/>
      <c r="E138" s="600"/>
      <c r="F138" s="908"/>
      <c r="G138" s="908"/>
      <c r="H138" s="1"/>
      <c r="I138" s="1"/>
      <c r="J138" s="1"/>
      <c r="K138" s="1"/>
      <c r="L138" s="1"/>
      <c r="M138" s="1"/>
      <c r="N138" s="1"/>
      <c r="O138" s="1"/>
    </row>
    <row r="139" ht="17.25">
      <c r="A139" s="1064" t="s">
        <v>953</v>
      </c>
      <c r="B139" s="1065"/>
      <c r="C139" s="926"/>
      <c r="D139" s="926"/>
      <c r="E139" s="926"/>
      <c r="F139" s="926"/>
      <c r="G139" s="926"/>
      <c r="H139" s="10"/>
      <c r="I139" s="10"/>
      <c r="J139" s="926"/>
      <c r="K139" s="926"/>
      <c r="L139" s="927"/>
      <c r="M139" s="1"/>
      <c r="N139" s="1"/>
      <c r="O139" s="1"/>
    </row>
    <row r="140">
      <c r="A140" s="600" t="s">
        <v>860</v>
      </c>
      <c r="B140" s="1119" t="s">
        <v>861</v>
      </c>
      <c r="C140" s="1119"/>
      <c r="D140" s="1119"/>
      <c r="E140" s="1119"/>
      <c r="F140" s="600" t="s">
        <v>860</v>
      </c>
      <c r="G140" s="600"/>
      <c r="H140" s="600"/>
      <c r="I140" s="1119" t="s">
        <v>955</v>
      </c>
      <c r="J140" s="1119"/>
      <c r="K140" s="1119"/>
      <c r="L140" s="1119"/>
      <c r="M140" s="1"/>
      <c r="N140" s="117"/>
      <c r="O140" s="117"/>
      <c r="R140" s="600" t="s">
        <v>860</v>
      </c>
      <c r="S140" s="1119" t="s">
        <v>861</v>
      </c>
      <c r="T140" s="1119"/>
      <c r="U140" s="1119"/>
      <c r="V140" s="1119"/>
      <c r="W140" s="600" t="s">
        <v>860</v>
      </c>
      <c r="X140" s="600"/>
      <c r="Y140" s="600"/>
      <c r="Z140" s="1119" t="s">
        <v>955</v>
      </c>
      <c r="AA140" s="1119"/>
      <c r="AB140" s="1119"/>
      <c r="AC140" s="1119"/>
    </row>
    <row r="141">
      <c r="A141" s="600"/>
      <c r="B141" s="600" t="s">
        <v>866</v>
      </c>
      <c r="C141" s="600"/>
      <c r="D141" s="600" t="s">
        <v>867</v>
      </c>
      <c r="E141" s="600"/>
      <c r="F141" s="600"/>
      <c r="G141" s="600"/>
      <c r="H141" s="600"/>
      <c r="I141" s="600" t="s">
        <v>866</v>
      </c>
      <c r="J141" s="600"/>
      <c r="K141" s="600" t="s">
        <v>867</v>
      </c>
      <c r="L141" s="600"/>
      <c r="M141" s="1"/>
      <c r="N141" s="117"/>
      <c r="O141" s="117"/>
      <c r="R141" s="600"/>
      <c r="S141" s="600" t="s">
        <v>866</v>
      </c>
      <c r="T141" s="600"/>
      <c r="U141" s="600" t="s">
        <v>867</v>
      </c>
      <c r="V141" s="600"/>
      <c r="W141" s="600"/>
      <c r="X141" s="600"/>
      <c r="Y141" s="600"/>
      <c r="Z141" s="600" t="s">
        <v>866</v>
      </c>
      <c r="AA141" s="600"/>
      <c r="AB141" s="600" t="s">
        <v>867</v>
      </c>
      <c r="AC141" s="600"/>
    </row>
    <row r="142">
      <c r="A142" s="1149" t="s">
        <v>1050</v>
      </c>
      <c r="B142" s="107">
        <f>ROUND(S142*0.77*1.85,-2)</f>
        <v>2400</v>
      </c>
      <c r="C142" s="108"/>
      <c r="D142" s="107">
        <f t="shared" si="211"/>
        <v>2800</v>
      </c>
      <c r="E142" s="108"/>
      <c r="F142" s="39" t="s">
        <v>1051</v>
      </c>
      <c r="G142" s="39"/>
      <c r="H142" s="39"/>
      <c r="I142" s="107">
        <f t="shared" ref="I142:I180" si="212">ROUND(Z142*0.77*1.85,-2)</f>
        <v>3000</v>
      </c>
      <c r="J142" s="108"/>
      <c r="K142" s="107">
        <f t="shared" ref="K142:K145" si="213">ROUND(AB142*0.77*1.85,-2)</f>
        <v>3400</v>
      </c>
      <c r="L142" s="108"/>
      <c r="M142" s="1"/>
      <c r="N142" s="117"/>
      <c r="O142" s="117"/>
      <c r="R142" s="1149" t="s">
        <v>1050</v>
      </c>
      <c r="S142" s="107">
        <v>1690</v>
      </c>
      <c r="T142" s="108"/>
      <c r="U142" s="107">
        <v>1960</v>
      </c>
      <c r="V142" s="108"/>
      <c r="W142" s="39" t="s">
        <v>1051</v>
      </c>
      <c r="X142" s="39"/>
      <c r="Y142" s="39"/>
      <c r="Z142" s="107">
        <v>2130</v>
      </c>
      <c r="AA142" s="108"/>
      <c r="AB142" s="107">
        <v>2400</v>
      </c>
      <c r="AC142" s="108"/>
    </row>
    <row r="143">
      <c r="A143" s="105"/>
      <c r="B143" s="1123"/>
      <c r="C143" s="1123"/>
      <c r="D143" s="1123"/>
      <c r="E143" s="106"/>
      <c r="F143" s="39" t="s">
        <v>1052</v>
      </c>
      <c r="G143" s="39"/>
      <c r="H143" s="39"/>
      <c r="I143" s="107">
        <f t="shared" si="212"/>
        <v>5200</v>
      </c>
      <c r="J143" s="108"/>
      <c r="K143" s="107">
        <f t="shared" si="213"/>
        <v>5700</v>
      </c>
      <c r="L143" s="108"/>
      <c r="M143" s="1"/>
      <c r="N143" s="117"/>
      <c r="O143" s="117"/>
      <c r="R143" s="105"/>
      <c r="S143" s="1123"/>
      <c r="T143" s="1123"/>
      <c r="U143" s="1123"/>
      <c r="V143" s="106"/>
      <c r="W143" s="39" t="s">
        <v>1052</v>
      </c>
      <c r="X143" s="39"/>
      <c r="Y143" s="39"/>
      <c r="Z143" s="107">
        <v>3650</v>
      </c>
      <c r="AA143" s="108"/>
      <c r="AB143" s="107">
        <v>3980</v>
      </c>
      <c r="AC143" s="108"/>
    </row>
    <row r="144">
      <c r="A144" s="985" t="s">
        <v>959</v>
      </c>
      <c r="B144" s="107">
        <f t="shared" ref="B144:B174" si="214">ROUND(S144*0.77*1.85,-2)</f>
        <v>1000</v>
      </c>
      <c r="C144" s="108"/>
      <c r="D144" s="107" t="s">
        <v>57</v>
      </c>
      <c r="E144" s="108"/>
      <c r="F144" s="986" t="s">
        <v>960</v>
      </c>
      <c r="G144" s="987"/>
      <c r="H144" s="988"/>
      <c r="I144" s="107">
        <f t="shared" si="212"/>
        <v>1400</v>
      </c>
      <c r="J144" s="108"/>
      <c r="K144" s="107">
        <f t="shared" si="213"/>
        <v>1600</v>
      </c>
      <c r="L144" s="108"/>
      <c r="M144" s="1"/>
      <c r="N144" s="117"/>
      <c r="O144" s="117"/>
      <c r="R144" s="985" t="s">
        <v>959</v>
      </c>
      <c r="S144" s="107">
        <v>680</v>
      </c>
      <c r="T144" s="108"/>
      <c r="U144" s="107" t="s">
        <v>57</v>
      </c>
      <c r="V144" s="108"/>
      <c r="W144" s="986" t="s">
        <v>960</v>
      </c>
      <c r="X144" s="987"/>
      <c r="Y144" s="988"/>
      <c r="Z144" s="107">
        <v>990</v>
      </c>
      <c r="AA144" s="108"/>
      <c r="AB144" s="107">
        <v>1120</v>
      </c>
      <c r="AC144" s="108"/>
    </row>
    <row r="145">
      <c r="A145" s="985" t="s">
        <v>961</v>
      </c>
      <c r="B145" s="107">
        <f t="shared" si="214"/>
        <v>3100</v>
      </c>
      <c r="C145" s="108"/>
      <c r="D145" s="107">
        <f t="shared" si="211"/>
        <v>3300</v>
      </c>
      <c r="E145" s="108"/>
      <c r="F145" s="986" t="s">
        <v>962</v>
      </c>
      <c r="G145" s="987"/>
      <c r="H145" s="988"/>
      <c r="I145" s="107">
        <f t="shared" si="212"/>
        <v>3500</v>
      </c>
      <c r="J145" s="108"/>
      <c r="K145" s="107">
        <f t="shared" si="213"/>
        <v>3800</v>
      </c>
      <c r="L145" s="108"/>
      <c r="M145" s="1"/>
      <c r="N145" s="117"/>
      <c r="O145" s="117"/>
      <c r="R145" s="985" t="s">
        <v>961</v>
      </c>
      <c r="S145" s="107">
        <v>2160</v>
      </c>
      <c r="T145" s="108"/>
      <c r="U145" s="107">
        <v>2330</v>
      </c>
      <c r="V145" s="108"/>
      <c r="W145" s="986" t="s">
        <v>962</v>
      </c>
      <c r="X145" s="987"/>
      <c r="Y145" s="988"/>
      <c r="Z145" s="107">
        <v>2460</v>
      </c>
      <c r="AA145" s="108"/>
      <c r="AB145" s="107">
        <v>2640</v>
      </c>
      <c r="AC145" s="108"/>
    </row>
    <row r="146">
      <c r="A146" s="1150" t="s">
        <v>1053</v>
      </c>
      <c r="B146" s="1150"/>
      <c r="C146" s="1150"/>
      <c r="D146" s="1150"/>
      <c r="E146" s="1150"/>
      <c r="F146" s="1150"/>
      <c r="G146" s="1150"/>
      <c r="H146" s="1150"/>
      <c r="I146" s="1150"/>
      <c r="J146" s="1150"/>
      <c r="K146" s="1150"/>
      <c r="L146" s="1150"/>
      <c r="M146" s="10"/>
      <c r="N146" s="10"/>
      <c r="O146" s="10"/>
    </row>
    <row r="147" ht="17.25">
      <c r="A147" s="1064" t="s">
        <v>990</v>
      </c>
      <c r="B147" s="1065"/>
      <c r="C147" s="10"/>
      <c r="D147" s="10"/>
      <c r="E147" s="10"/>
      <c r="F147" s="10"/>
      <c r="G147" s="10"/>
      <c r="H147" s="10"/>
      <c r="I147" s="926"/>
      <c r="J147" s="926"/>
      <c r="K147" s="926"/>
      <c r="L147" s="927"/>
      <c r="M147" s="10"/>
      <c r="N147" s="10"/>
      <c r="O147" s="10"/>
    </row>
    <row r="148">
      <c r="A148" s="1070" t="s">
        <v>617</v>
      </c>
      <c r="B148" s="1071"/>
      <c r="C148" s="1071"/>
      <c r="D148" s="1072"/>
      <c r="E148" s="107" t="s">
        <v>991</v>
      </c>
      <c r="F148" s="1151"/>
      <c r="G148" s="1151"/>
      <c r="H148" s="1151"/>
      <c r="I148" s="1151"/>
      <c r="J148" s="1151"/>
      <c r="K148" s="1151"/>
      <c r="L148" s="108"/>
      <c r="M148" s="611"/>
      <c r="N148" s="611"/>
      <c r="O148" s="611"/>
      <c r="R148" s="1070" t="s">
        <v>617</v>
      </c>
      <c r="S148" s="1071"/>
      <c r="T148" s="1071"/>
      <c r="U148" s="1072"/>
      <c r="V148" s="107" t="s">
        <v>991</v>
      </c>
      <c r="W148" s="1151"/>
      <c r="X148" s="1151"/>
      <c r="Y148" s="1151"/>
      <c r="Z148" s="1151"/>
      <c r="AA148" s="1151"/>
      <c r="AB148" s="1151"/>
      <c r="AC148" s="108"/>
    </row>
    <row r="149">
      <c r="A149" s="1080"/>
      <c r="B149" s="1081"/>
      <c r="C149" s="1081"/>
      <c r="D149" s="1082"/>
      <c r="E149" s="1067" t="s">
        <v>866</v>
      </c>
      <c r="F149" s="1068"/>
      <c r="G149" s="1068"/>
      <c r="H149" s="1069"/>
      <c r="I149" s="1067" t="s">
        <v>867</v>
      </c>
      <c r="J149" s="1068"/>
      <c r="K149" s="1068"/>
      <c r="L149" s="1069"/>
      <c r="M149" s="1"/>
      <c r="N149" s="1"/>
      <c r="O149" s="1"/>
      <c r="R149" s="1080"/>
      <c r="S149" s="1081"/>
      <c r="T149" s="1081"/>
      <c r="U149" s="1082"/>
      <c r="V149" s="1067" t="s">
        <v>866</v>
      </c>
      <c r="W149" s="1068"/>
      <c r="X149" s="1068"/>
      <c r="Y149" s="1069"/>
      <c r="Z149" s="1067" t="s">
        <v>867</v>
      </c>
      <c r="AA149" s="1068"/>
      <c r="AB149" s="1068"/>
      <c r="AC149" s="1069"/>
    </row>
    <row r="150">
      <c r="A150" s="1083" t="s">
        <v>992</v>
      </c>
      <c r="B150" s="1084"/>
      <c r="C150" s="1084"/>
      <c r="D150" s="1085"/>
      <c r="E150" s="107">
        <f t="shared" ref="E150:E180" si="215">ROUND(V150*0.77*1.85,-2)</f>
        <v>10500</v>
      </c>
      <c r="F150" s="1151"/>
      <c r="G150" s="1151"/>
      <c r="H150" s="108"/>
      <c r="I150" s="107" t="s">
        <v>57</v>
      </c>
      <c r="J150" s="1151"/>
      <c r="K150" s="1151"/>
      <c r="L150" s="108"/>
      <c r="M150" s="611"/>
      <c r="N150" s="611"/>
      <c r="O150" s="611"/>
      <c r="R150" s="1083" t="s">
        <v>992</v>
      </c>
      <c r="S150" s="1084"/>
      <c r="T150" s="1084"/>
      <c r="U150" s="1085"/>
      <c r="V150" s="107">
        <v>7340</v>
      </c>
      <c r="W150" s="1151"/>
      <c r="X150" s="1151"/>
      <c r="Y150" s="108"/>
      <c r="Z150" s="107" t="s">
        <v>57</v>
      </c>
      <c r="AA150" s="1151"/>
      <c r="AB150" s="1151"/>
      <c r="AC150" s="108"/>
    </row>
    <row r="151">
      <c r="A151" s="1083" t="s">
        <v>993</v>
      </c>
      <c r="B151" s="1084"/>
      <c r="C151" s="1084"/>
      <c r="D151" s="1085"/>
      <c r="E151" s="107">
        <f t="shared" si="215"/>
        <v>13600</v>
      </c>
      <c r="F151" s="1151"/>
      <c r="G151" s="1151"/>
      <c r="H151" s="108"/>
      <c r="I151" s="107">
        <f t="shared" si="212"/>
        <v>17000</v>
      </c>
      <c r="J151" s="1151"/>
      <c r="K151" s="1151"/>
      <c r="L151" s="108"/>
      <c r="M151" s="611"/>
      <c r="N151" s="611"/>
      <c r="O151" s="611"/>
      <c r="R151" s="1083" t="s">
        <v>993</v>
      </c>
      <c r="S151" s="1084"/>
      <c r="T151" s="1084"/>
      <c r="U151" s="1085"/>
      <c r="V151" s="107">
        <v>9520</v>
      </c>
      <c r="W151" s="1151"/>
      <c r="X151" s="1151"/>
      <c r="Y151" s="108"/>
      <c r="Z151" s="107">
        <v>11920</v>
      </c>
      <c r="AA151" s="1151"/>
      <c r="AB151" s="1151"/>
      <c r="AC151" s="108"/>
    </row>
    <row r="152">
      <c r="A152" s="1083" t="s">
        <v>994</v>
      </c>
      <c r="B152" s="1084"/>
      <c r="C152" s="1084"/>
      <c r="D152" s="1085"/>
      <c r="E152" s="107">
        <f t="shared" si="215"/>
        <v>14700</v>
      </c>
      <c r="F152" s="1151"/>
      <c r="G152" s="1151"/>
      <c r="H152" s="108"/>
      <c r="I152" s="107" t="s">
        <v>57</v>
      </c>
      <c r="J152" s="1151"/>
      <c r="K152" s="1151"/>
      <c r="L152" s="108"/>
      <c r="M152" s="611"/>
      <c r="N152" s="611"/>
      <c r="O152" s="611"/>
      <c r="R152" s="1083" t="s">
        <v>994</v>
      </c>
      <c r="S152" s="1084"/>
      <c r="T152" s="1084"/>
      <c r="U152" s="1085"/>
      <c r="V152" s="107">
        <v>10300</v>
      </c>
      <c r="W152" s="1151"/>
      <c r="X152" s="1151"/>
      <c r="Y152" s="108"/>
      <c r="Z152" s="107" t="s">
        <v>57</v>
      </c>
      <c r="AA152" s="1151"/>
      <c r="AB152" s="1151"/>
      <c r="AC152" s="108"/>
    </row>
    <row r="153">
      <c r="A153" s="1083" t="s">
        <v>995</v>
      </c>
      <c r="B153" s="1084"/>
      <c r="C153" s="1084"/>
      <c r="D153" s="1085"/>
      <c r="E153" s="107">
        <f t="shared" si="215"/>
        <v>24200</v>
      </c>
      <c r="F153" s="1151"/>
      <c r="G153" s="1151"/>
      <c r="H153" s="108"/>
      <c r="I153" s="107" t="s">
        <v>57</v>
      </c>
      <c r="J153" s="1151"/>
      <c r="K153" s="1151"/>
      <c r="L153" s="108"/>
      <c r="M153" s="611"/>
      <c r="N153" s="611"/>
      <c r="O153" s="611"/>
      <c r="R153" s="1083" t="s">
        <v>995</v>
      </c>
      <c r="S153" s="1084"/>
      <c r="T153" s="1084"/>
      <c r="U153" s="1085"/>
      <c r="V153" s="107">
        <v>16960</v>
      </c>
      <c r="W153" s="1151"/>
      <c r="X153" s="1151"/>
      <c r="Y153" s="108"/>
      <c r="Z153" s="107" t="s">
        <v>57</v>
      </c>
      <c r="AA153" s="1151"/>
      <c r="AB153" s="1151"/>
      <c r="AC153" s="108"/>
    </row>
    <row r="154">
      <c r="A154" s="1083" t="s">
        <v>996</v>
      </c>
      <c r="B154" s="1084"/>
      <c r="C154" s="1084"/>
      <c r="D154" s="1085"/>
      <c r="E154" s="107" t="s">
        <v>1054</v>
      </c>
      <c r="F154" s="1151"/>
      <c r="G154" s="1151"/>
      <c r="H154" s="1151"/>
      <c r="I154" s="1151"/>
      <c r="J154" s="1151"/>
      <c r="K154" s="1151"/>
      <c r="L154" s="108"/>
      <c r="M154" s="611"/>
      <c r="N154" s="611"/>
      <c r="O154" s="611"/>
      <c r="R154" s="1083" t="s">
        <v>996</v>
      </c>
      <c r="S154" s="1084"/>
      <c r="T154" s="1084"/>
      <c r="U154" s="1085"/>
      <c r="V154" s="107" t="s">
        <v>997</v>
      </c>
      <c r="W154" s="1151"/>
      <c r="X154" s="1151"/>
      <c r="Y154" s="1151"/>
      <c r="Z154" s="1151"/>
      <c r="AA154" s="1151"/>
      <c r="AB154" s="1151"/>
      <c r="AC154" s="108"/>
    </row>
    <row r="155">
      <c r="A155" s="1152" t="s">
        <v>998</v>
      </c>
      <c r="B155" s="1152"/>
      <c r="C155" s="1152"/>
      <c r="D155" s="1152"/>
      <c r="E155" s="1152"/>
      <c r="F155" s="1152"/>
      <c r="G155" s="1152"/>
      <c r="H155" s="1152"/>
      <c r="I155" s="1152"/>
      <c r="J155" s="1152"/>
      <c r="K155" s="1152"/>
      <c r="L155" s="1152"/>
      <c r="M155" s="611"/>
      <c r="N155" s="611"/>
      <c r="O155" s="611"/>
    </row>
    <row r="156">
      <c r="A156" s="1"/>
      <c r="B156" s="908"/>
      <c r="C156" s="908"/>
      <c r="D156" s="908"/>
      <c r="E156" s="908"/>
      <c r="F156" s="908"/>
      <c r="G156" s="908"/>
      <c r="H156" s="1"/>
      <c r="I156" s="908"/>
      <c r="J156" s="908"/>
      <c r="K156" s="908"/>
      <c r="L156" s="908"/>
      <c r="M156" s="1"/>
      <c r="N156" s="1"/>
      <c r="O156" s="1"/>
    </row>
    <row r="157" ht="17.25">
      <c r="A157" s="1064" t="s">
        <v>999</v>
      </c>
      <c r="B157" s="908"/>
      <c r="C157" s="908"/>
      <c r="D157" s="908"/>
      <c r="E157" s="908"/>
      <c r="F157" s="908"/>
      <c r="G157" s="908"/>
      <c r="H157" s="1"/>
      <c r="I157" s="1"/>
      <c r="J157" s="908"/>
      <c r="K157" s="908"/>
      <c r="L157" s="908"/>
      <c r="M157" s="1"/>
      <c r="N157" s="1"/>
      <c r="O157" s="1"/>
    </row>
    <row r="158">
      <c r="A158" s="711" t="s">
        <v>1000</v>
      </c>
      <c r="B158" s="15" t="s">
        <v>944</v>
      </c>
      <c r="C158" s="15"/>
      <c r="D158" s="600" t="s">
        <v>945</v>
      </c>
      <c r="E158" s="600"/>
      <c r="F158" s="600"/>
      <c r="G158" s="600"/>
      <c r="H158" s="611"/>
      <c r="I158" s="611"/>
      <c r="J158" s="611"/>
      <c r="K158" s="611"/>
      <c r="L158" s="908"/>
      <c r="M158" s="1"/>
      <c r="N158" s="1"/>
      <c r="O158" s="1"/>
      <c r="R158" s="711" t="s">
        <v>1000</v>
      </c>
      <c r="S158" s="15" t="s">
        <v>944</v>
      </c>
      <c r="T158" s="15"/>
      <c r="U158" s="600" t="s">
        <v>945</v>
      </c>
      <c r="V158" s="600"/>
      <c r="W158" s="600"/>
      <c r="X158" s="600"/>
    </row>
    <row r="159">
      <c r="A159" s="711"/>
      <c r="B159" s="15"/>
      <c r="C159" s="15"/>
      <c r="D159" s="1119" t="s">
        <v>1001</v>
      </c>
      <c r="E159" s="1119"/>
      <c r="F159" s="1119" t="s">
        <v>1002</v>
      </c>
      <c r="G159" s="1119"/>
      <c r="H159" s="1132"/>
      <c r="I159" s="1132"/>
      <c r="J159" s="1132"/>
      <c r="K159" s="1132"/>
      <c r="L159" s="1132"/>
      <c r="M159" s="1"/>
      <c r="N159" s="1"/>
      <c r="O159" s="1"/>
      <c r="R159" s="711"/>
      <c r="S159" s="15"/>
      <c r="T159" s="15"/>
      <c r="U159" s="1119" t="s">
        <v>1001</v>
      </c>
      <c r="V159" s="1119"/>
      <c r="W159" s="1119" t="s">
        <v>1002</v>
      </c>
      <c r="X159" s="1119"/>
    </row>
    <row r="160">
      <c r="A160" s="711"/>
      <c r="B160" s="15"/>
      <c r="C160" s="15"/>
      <c r="D160" s="1133" t="s">
        <v>28</v>
      </c>
      <c r="E160" s="1133" t="s">
        <v>25</v>
      </c>
      <c r="F160" s="1133" t="s">
        <v>28</v>
      </c>
      <c r="G160" s="1133" t="s">
        <v>25</v>
      </c>
      <c r="H160" s="1147"/>
      <c r="I160" s="1"/>
      <c r="J160" s="1147"/>
      <c r="K160" s="1147"/>
      <c r="L160" s="611"/>
      <c r="M160" s="1"/>
      <c r="N160" s="1"/>
      <c r="O160" s="1"/>
      <c r="R160" s="711"/>
      <c r="S160" s="15"/>
      <c r="T160" s="15"/>
      <c r="U160" s="1133" t="s">
        <v>28</v>
      </c>
      <c r="V160" s="1133" t="s">
        <v>25</v>
      </c>
      <c r="W160" s="1133" t="s">
        <v>28</v>
      </c>
      <c r="X160" s="1133" t="s">
        <v>25</v>
      </c>
    </row>
    <row r="161" ht="21">
      <c r="A161" s="15">
        <v>80</v>
      </c>
      <c r="B161" s="1119" t="s">
        <v>861</v>
      </c>
      <c r="C161" s="1119"/>
      <c r="D161" s="600">
        <f t="shared" si="211"/>
        <v>2200</v>
      </c>
      <c r="E161" s="600" t="s">
        <v>57</v>
      </c>
      <c r="F161" s="600">
        <f t="shared" ref="F161:F163" si="216">ROUND(W161*0.77*1.85,-2)</f>
        <v>4400</v>
      </c>
      <c r="G161" s="600" t="s">
        <v>57</v>
      </c>
      <c r="H161" s="908"/>
      <c r="I161" s="1148"/>
      <c r="J161" s="611"/>
      <c r="K161" s="1148"/>
      <c r="L161" s="1"/>
      <c r="M161" s="1153"/>
      <c r="N161" s="1"/>
      <c r="O161" s="1"/>
      <c r="R161" s="15">
        <v>80</v>
      </c>
      <c r="S161" s="1119" t="s">
        <v>861</v>
      </c>
      <c r="T161" s="1119"/>
      <c r="U161" s="600">
        <v>1570</v>
      </c>
      <c r="V161" s="600" t="s">
        <v>57</v>
      </c>
      <c r="W161" s="600">
        <v>3070</v>
      </c>
      <c r="X161" s="600" t="s">
        <v>57</v>
      </c>
    </row>
    <row r="162">
      <c r="A162" s="15">
        <v>100</v>
      </c>
      <c r="B162" s="1119"/>
      <c r="C162" s="1119"/>
      <c r="D162" s="600">
        <f t="shared" si="211"/>
        <v>2800</v>
      </c>
      <c r="E162" s="600" t="s">
        <v>57</v>
      </c>
      <c r="F162" s="600">
        <f t="shared" si="216"/>
        <v>6000</v>
      </c>
      <c r="G162" s="600" t="s">
        <v>57</v>
      </c>
      <c r="H162" s="908"/>
      <c r="I162" s="1148"/>
      <c r="J162" s="611"/>
      <c r="K162" s="1148"/>
      <c r="L162" s="1"/>
      <c r="M162" s="1"/>
      <c r="N162" s="1"/>
      <c r="O162" s="1"/>
      <c r="R162" s="15">
        <v>100</v>
      </c>
      <c r="S162" s="1119"/>
      <c r="T162" s="1119"/>
      <c r="U162" s="600">
        <v>1960</v>
      </c>
      <c r="V162" s="600" t="s">
        <v>57</v>
      </c>
      <c r="W162" s="600">
        <v>4220</v>
      </c>
      <c r="X162" s="600" t="s">
        <v>57</v>
      </c>
    </row>
    <row r="163">
      <c r="A163" s="621">
        <v>120</v>
      </c>
      <c r="B163" s="1135"/>
      <c r="C163" s="1135"/>
      <c r="D163" s="600">
        <f t="shared" si="211"/>
        <v>3300</v>
      </c>
      <c r="E163" s="1103" t="s">
        <v>57</v>
      </c>
      <c r="F163" s="600">
        <f t="shared" si="216"/>
        <v>6600</v>
      </c>
      <c r="G163" s="1103" t="s">
        <v>57</v>
      </c>
      <c r="H163" s="908"/>
      <c r="I163" s="1148"/>
      <c r="J163" s="611"/>
      <c r="K163" s="1148"/>
      <c r="L163" s="1"/>
      <c r="M163" s="1"/>
      <c r="N163" s="1"/>
      <c r="O163" s="1"/>
      <c r="R163" s="621">
        <v>120</v>
      </c>
      <c r="S163" s="1135"/>
      <c r="T163" s="1135"/>
      <c r="U163" s="1103">
        <v>2350</v>
      </c>
      <c r="V163" s="1103" t="s">
        <v>57</v>
      </c>
      <c r="W163" s="1103">
        <v>4610</v>
      </c>
      <c r="X163" s="1103" t="s">
        <v>57</v>
      </c>
    </row>
    <row r="164">
      <c r="A164" s="1154">
        <v>80</v>
      </c>
      <c r="B164" s="1155" t="s">
        <v>862</v>
      </c>
      <c r="C164" s="1155"/>
      <c r="D164" s="600">
        <f t="shared" si="211"/>
        <v>2400</v>
      </c>
      <c r="E164" s="600">
        <f t="shared" si="215"/>
        <v>2800</v>
      </c>
      <c r="F164" s="1156"/>
      <c r="G164" s="1156" t="s">
        <v>57</v>
      </c>
      <c r="H164" s="908"/>
      <c r="I164" s="1148"/>
      <c r="J164" s="1148"/>
      <c r="K164" s="1148"/>
      <c r="L164" s="1148"/>
      <c r="M164" s="1"/>
      <c r="N164" s="1"/>
      <c r="O164" s="1"/>
      <c r="R164" s="1154">
        <v>80</v>
      </c>
      <c r="S164" s="1155" t="s">
        <v>862</v>
      </c>
      <c r="T164" s="1155"/>
      <c r="U164" s="1157">
        <v>1680</v>
      </c>
      <c r="V164" s="1157">
        <v>1970</v>
      </c>
      <c r="W164" s="1158"/>
      <c r="X164" s="1158" t="s">
        <v>57</v>
      </c>
    </row>
    <row r="165">
      <c r="A165" s="618">
        <v>80</v>
      </c>
      <c r="B165" s="1159" t="s">
        <v>1003</v>
      </c>
      <c r="C165" s="1159"/>
      <c r="D165" s="600">
        <f t="shared" si="211"/>
        <v>3500</v>
      </c>
      <c r="E165" s="1160" t="s">
        <v>57</v>
      </c>
      <c r="F165" s="1161" t="s">
        <v>57</v>
      </c>
      <c r="G165" s="1161" t="s">
        <v>57</v>
      </c>
      <c r="H165" s="908"/>
      <c r="I165" s="1121"/>
      <c r="J165" s="1148"/>
      <c r="K165" s="1148"/>
      <c r="L165" s="1148"/>
      <c r="M165" s="1"/>
      <c r="N165" s="1"/>
      <c r="O165" s="1"/>
      <c r="R165" s="618">
        <v>80</v>
      </c>
      <c r="S165" s="1159" t="s">
        <v>1003</v>
      </c>
      <c r="T165" s="1159"/>
      <c r="U165" s="1160">
        <v>2480</v>
      </c>
      <c r="V165" s="1160" t="s">
        <v>57</v>
      </c>
      <c r="W165" s="1162" t="s">
        <v>57</v>
      </c>
      <c r="X165" s="1162" t="s">
        <v>57</v>
      </c>
    </row>
    <row r="166">
      <c r="A166" s="27">
        <v>80</v>
      </c>
      <c r="B166" s="1163" t="s">
        <v>1055</v>
      </c>
      <c r="C166" s="1163"/>
      <c r="D166" s="600">
        <f t="shared" si="211"/>
        <v>5800</v>
      </c>
      <c r="E166" s="600">
        <f t="shared" si="215"/>
        <v>6500</v>
      </c>
      <c r="F166" s="1079" t="s">
        <v>57</v>
      </c>
      <c r="G166" s="1079" t="s">
        <v>57</v>
      </c>
      <c r="H166" s="908"/>
      <c r="I166" s="1148"/>
      <c r="J166" s="1148"/>
      <c r="K166" s="908"/>
      <c r="L166" s="908"/>
      <c r="M166" s="1"/>
      <c r="N166" s="1"/>
      <c r="O166" s="1"/>
      <c r="R166" s="27">
        <v>80</v>
      </c>
      <c r="S166" s="1163" t="s">
        <v>1055</v>
      </c>
      <c r="T166" s="1163"/>
      <c r="U166" s="1079">
        <v>4070</v>
      </c>
      <c r="V166" s="1079">
        <v>4540</v>
      </c>
      <c r="W166" s="1079" t="s">
        <v>57</v>
      </c>
      <c r="X166" s="1079" t="s">
        <v>57</v>
      </c>
    </row>
    <row r="167">
      <c r="A167" s="15">
        <v>100</v>
      </c>
      <c r="B167" s="1164"/>
      <c r="C167" s="1164"/>
      <c r="D167" s="600">
        <f t="shared" si="211"/>
        <v>7300</v>
      </c>
      <c r="E167" s="600">
        <f t="shared" si="215"/>
        <v>8100</v>
      </c>
      <c r="F167" s="600" t="s">
        <v>57</v>
      </c>
      <c r="G167" s="600" t="s">
        <v>57</v>
      </c>
      <c r="H167" s="908"/>
      <c r="I167" s="1148"/>
      <c r="J167" s="1148"/>
      <c r="K167" s="908"/>
      <c r="L167" s="1"/>
      <c r="M167" s="1"/>
      <c r="N167" s="1"/>
      <c r="O167" s="1"/>
      <c r="R167" s="15">
        <v>100</v>
      </c>
      <c r="S167" s="1164"/>
      <c r="T167" s="1164"/>
      <c r="U167" s="600">
        <v>5090</v>
      </c>
      <c r="V167" s="600">
        <v>5680</v>
      </c>
      <c r="W167" s="600" t="s">
        <v>57</v>
      </c>
      <c r="X167" s="600" t="s">
        <v>57</v>
      </c>
    </row>
    <row r="168">
      <c r="A168" s="15">
        <v>120</v>
      </c>
      <c r="B168" s="1164"/>
      <c r="C168" s="1164"/>
      <c r="D168" s="600">
        <f t="shared" si="211"/>
        <v>8700</v>
      </c>
      <c r="E168" s="600">
        <f t="shared" si="215"/>
        <v>9700</v>
      </c>
      <c r="F168" s="600" t="s">
        <v>57</v>
      </c>
      <c r="G168" s="600" t="s">
        <v>57</v>
      </c>
      <c r="H168" s="908"/>
      <c r="I168" s="1148"/>
      <c r="J168" s="1148"/>
      <c r="K168" s="908"/>
      <c r="L168" s="908"/>
      <c r="M168" s="1"/>
      <c r="N168" s="1"/>
      <c r="O168" s="1"/>
      <c r="R168" s="15">
        <v>120</v>
      </c>
      <c r="S168" s="1164"/>
      <c r="T168" s="1164"/>
      <c r="U168" s="600">
        <v>6110</v>
      </c>
      <c r="V168" s="600">
        <v>6820</v>
      </c>
      <c r="W168" s="600" t="s">
        <v>57</v>
      </c>
      <c r="X168" s="600" t="s">
        <v>57</v>
      </c>
    </row>
    <row r="169">
      <c r="A169" s="117" t="s">
        <v>1004</v>
      </c>
      <c r="B169" s="1165"/>
      <c r="C169" s="117"/>
      <c r="D169" s="117"/>
      <c r="E169" s="117"/>
      <c r="F169" s="1165"/>
      <c r="G169" s="1165"/>
      <c r="H169" s="117"/>
      <c r="I169" s="1166"/>
      <c r="J169" s="1166"/>
      <c r="K169" s="1166"/>
      <c r="L169" s="1166"/>
      <c r="M169" s="1166"/>
      <c r="N169" s="1166"/>
      <c r="O169" s="1166"/>
    </row>
    <row r="170">
      <c r="A170" s="117" t="s">
        <v>1006</v>
      </c>
      <c r="B170" s="1165"/>
      <c r="C170" s="117"/>
      <c r="D170" s="117"/>
      <c r="E170" s="117"/>
      <c r="F170" s="1165"/>
      <c r="G170" s="1165"/>
      <c r="H170" s="117"/>
      <c r="I170" s="1166"/>
      <c r="J170" s="1166"/>
      <c r="K170" s="1166"/>
      <c r="L170" s="1166"/>
      <c r="M170" s="1166"/>
      <c r="N170" s="1166"/>
      <c r="O170" s="1166"/>
    </row>
    <row r="171">
      <c r="A171" s="1167"/>
      <c r="B171" s="1167"/>
      <c r="C171" s="1167"/>
      <c r="D171" s="1167"/>
      <c r="E171" s="1167"/>
      <c r="F171" s="1126"/>
      <c r="G171" s="1126"/>
      <c r="H171" s="1126"/>
      <c r="I171" s="908"/>
      <c r="J171" s="908"/>
      <c r="K171" s="908"/>
      <c r="L171" s="908"/>
      <c r="M171" s="1"/>
      <c r="N171" s="1"/>
      <c r="O171" s="1"/>
    </row>
    <row r="172" ht="17.25">
      <c r="A172" s="1044" t="s">
        <v>1007</v>
      </c>
      <c r="B172" s="1045"/>
      <c r="C172" s="1045"/>
      <c r="D172" s="1045"/>
      <c r="E172" s="1045"/>
      <c r="F172" s="1045"/>
      <c r="G172" s="1045"/>
      <c r="H172" s="1"/>
      <c r="I172" s="1"/>
      <c r="J172" s="908"/>
      <c r="K172" s="908"/>
      <c r="L172" s="908"/>
      <c r="M172" s="1"/>
      <c r="N172" s="1"/>
      <c r="O172" s="1"/>
    </row>
    <row r="173">
      <c r="A173" s="1046" t="s">
        <v>860</v>
      </c>
      <c r="B173" s="1047" t="s">
        <v>1008</v>
      </c>
      <c r="C173" s="1047"/>
      <c r="D173" s="1047" t="s">
        <v>1009</v>
      </c>
      <c r="E173" s="1047"/>
      <c r="F173" s="1045"/>
      <c r="G173" s="1045"/>
      <c r="H173" s="1"/>
      <c r="I173" s="908"/>
      <c r="J173" s="908"/>
      <c r="K173" s="908"/>
      <c r="L173" s="908"/>
      <c r="M173" s="1"/>
      <c r="N173" s="1"/>
      <c r="O173" s="1"/>
      <c r="R173" s="1046" t="s">
        <v>860</v>
      </c>
      <c r="S173" s="903" t="s">
        <v>1008</v>
      </c>
      <c r="T173" s="904"/>
      <c r="U173" s="903" t="s">
        <v>1009</v>
      </c>
      <c r="V173" s="904"/>
    </row>
    <row r="174">
      <c r="A174" s="1048" t="s">
        <v>1010</v>
      </c>
      <c r="B174" s="903">
        <f t="shared" si="214"/>
        <v>1100</v>
      </c>
      <c r="C174" s="904"/>
      <c r="D174" s="903">
        <f t="shared" ref="D173:H174" si="217">ROUND(U174*0.77*1.85,-2)</f>
        <v>2200</v>
      </c>
      <c r="E174" s="904"/>
      <c r="F174" s="1045"/>
      <c r="G174" s="1045"/>
      <c r="H174" s="1"/>
      <c r="I174" s="908"/>
      <c r="J174" s="908"/>
      <c r="K174" s="908"/>
      <c r="L174" s="908"/>
      <c r="M174" s="1"/>
      <c r="N174" s="1"/>
      <c r="O174" s="1"/>
      <c r="R174" s="1048" t="s">
        <v>1010</v>
      </c>
      <c r="S174" s="107">
        <v>760</v>
      </c>
      <c r="T174" s="108"/>
      <c r="U174" s="107">
        <v>1520</v>
      </c>
      <c r="V174" s="108"/>
    </row>
    <row r="175">
      <c r="A175" s="1051" t="s">
        <v>1012</v>
      </c>
      <c r="B175" s="1052"/>
      <c r="C175" s="1051"/>
      <c r="D175" s="1051"/>
      <c r="E175" s="1051"/>
      <c r="F175" s="1052"/>
      <c r="G175" s="1052"/>
      <c r="H175" s="117"/>
      <c r="I175" s="1166"/>
      <c r="J175" s="1166"/>
      <c r="K175" s="1166"/>
      <c r="L175" s="1166"/>
      <c r="M175" s="1166"/>
      <c r="N175" s="1166"/>
      <c r="O175" s="1166"/>
    </row>
    <row r="176">
      <c r="A176" s="1"/>
      <c r="B176" s="908"/>
      <c r="C176" s="908"/>
      <c r="D176" s="908"/>
      <c r="E176" s="908"/>
      <c r="F176" s="908"/>
      <c r="G176" s="908"/>
      <c r="H176" s="1"/>
      <c r="I176" s="908"/>
      <c r="J176" s="908"/>
      <c r="K176" s="908"/>
      <c r="L176" s="908"/>
      <c r="M176" s="1"/>
      <c r="N176" s="1"/>
      <c r="O176" s="1"/>
    </row>
    <row r="177">
      <c r="A177" s="1"/>
      <c r="B177" s="908"/>
      <c r="C177" s="908"/>
      <c r="D177" s="908"/>
      <c r="E177" s="908"/>
      <c r="F177" s="908"/>
      <c r="G177" s="908"/>
      <c r="H177" s="1"/>
      <c r="I177" s="908"/>
      <c r="J177" s="908"/>
      <c r="K177" s="908"/>
      <c r="L177" s="908"/>
      <c r="M177" s="1"/>
      <c r="N177" s="1"/>
      <c r="O177" s="1"/>
    </row>
    <row r="178" ht="17.25">
      <c r="A178" s="1168" t="s">
        <v>1013</v>
      </c>
      <c r="B178" s="600"/>
      <c r="C178" s="600"/>
      <c r="D178" s="600"/>
      <c r="E178" s="1067" t="s">
        <v>866</v>
      </c>
      <c r="F178" s="1068"/>
      <c r="G178" s="1068"/>
      <c r="H178" s="1069"/>
      <c r="I178" s="1067" t="s">
        <v>867</v>
      </c>
      <c r="J178" s="1068"/>
      <c r="K178" s="1068"/>
      <c r="L178" s="1069"/>
      <c r="M178" s="1"/>
      <c r="N178" s="1"/>
      <c r="O178" s="1"/>
    </row>
    <row r="179">
      <c r="A179" s="1083" t="s">
        <v>1014</v>
      </c>
      <c r="B179" s="1084"/>
      <c r="C179" s="1084"/>
      <c r="D179" s="1085"/>
      <c r="E179" s="107">
        <f t="shared" si="215"/>
        <v>600</v>
      </c>
      <c r="F179" s="1151">
        <v>0</v>
      </c>
      <c r="G179" s="1151">
        <v>0</v>
      </c>
      <c r="H179" s="108">
        <v>0</v>
      </c>
      <c r="I179" s="107" t="s">
        <v>57</v>
      </c>
      <c r="J179" s="1151"/>
      <c r="K179" s="1151"/>
      <c r="L179" s="108"/>
      <c r="M179" s="611"/>
      <c r="N179" s="611"/>
      <c r="O179" s="611"/>
      <c r="R179" s="1083" t="s">
        <v>1014</v>
      </c>
      <c r="S179" s="1084"/>
      <c r="T179" s="1084"/>
      <c r="U179" s="1085"/>
      <c r="V179" s="107">
        <v>410</v>
      </c>
      <c r="W179" s="1151">
        <v>0</v>
      </c>
      <c r="X179" s="1151">
        <v>0</v>
      </c>
      <c r="Y179" s="108">
        <v>0</v>
      </c>
      <c r="Z179" s="107" t="s">
        <v>57</v>
      </c>
      <c r="AA179" s="1151"/>
      <c r="AB179" s="1151"/>
      <c r="AC179" s="108"/>
    </row>
    <row r="180">
      <c r="A180" s="1083" t="s">
        <v>1015</v>
      </c>
      <c r="B180" s="1084"/>
      <c r="C180" s="1084"/>
      <c r="D180" s="1085"/>
      <c r="E180" s="107">
        <f t="shared" si="215"/>
        <v>900</v>
      </c>
      <c r="F180" s="1151">
        <v>0</v>
      </c>
      <c r="G180" s="1151">
        <v>0</v>
      </c>
      <c r="H180" s="108">
        <v>0</v>
      </c>
      <c r="I180" s="107">
        <f t="shared" si="212"/>
        <v>1200</v>
      </c>
      <c r="J180" s="1151">
        <v>0</v>
      </c>
      <c r="K180" s="1151">
        <v>0</v>
      </c>
      <c r="L180" s="108">
        <v>0</v>
      </c>
      <c r="M180" s="611"/>
      <c r="N180" s="611"/>
      <c r="O180" s="611"/>
      <c r="R180" s="1083" t="s">
        <v>1015</v>
      </c>
      <c r="S180" s="1084"/>
      <c r="T180" s="1084"/>
      <c r="U180" s="1085"/>
      <c r="V180" s="107">
        <v>610</v>
      </c>
      <c r="W180" s="1151">
        <v>0</v>
      </c>
      <c r="X180" s="1151">
        <v>0</v>
      </c>
      <c r="Y180" s="108">
        <v>0</v>
      </c>
      <c r="Z180" s="107">
        <v>810</v>
      </c>
      <c r="AA180" s="1151">
        <v>0</v>
      </c>
      <c r="AB180" s="1151">
        <v>0</v>
      </c>
      <c r="AC180" s="108">
        <v>0</v>
      </c>
    </row>
    <row r="181">
      <c r="A181" s="918"/>
      <c r="B181" s="918"/>
      <c r="C181" s="918"/>
      <c r="D181" s="918"/>
      <c r="E181" s="908"/>
      <c r="F181" s="908"/>
      <c r="G181" s="908"/>
      <c r="H181" s="908"/>
      <c r="I181" s="908"/>
      <c r="J181" s="908"/>
      <c r="K181" s="908"/>
      <c r="L181" s="908"/>
      <c r="M181" s="611"/>
      <c r="N181" s="611"/>
      <c r="O181" s="611"/>
    </row>
    <row r="182">
      <c r="A182" s="661" t="s">
        <v>813</v>
      </c>
      <c r="B182" s="117"/>
      <c r="C182" s="117"/>
      <c r="D182" s="117"/>
      <c r="E182" s="117"/>
      <c r="F182" s="117"/>
      <c r="G182" s="117"/>
      <c r="H182" s="720"/>
      <c r="I182" s="720"/>
      <c r="J182" s="117"/>
      <c r="K182" s="117"/>
      <c r="L182" s="117"/>
      <c r="M182" s="117"/>
      <c r="N182" s="117"/>
      <c r="O182" s="117"/>
    </row>
    <row r="183">
      <c r="A183" s="1"/>
      <c r="B183" s="908"/>
      <c r="C183" s="908"/>
      <c r="D183" s="908"/>
      <c r="E183" s="908"/>
      <c r="F183" s="908"/>
      <c r="G183" s="908"/>
      <c r="H183" s="1"/>
      <c r="I183" s="908"/>
      <c r="J183" s="908"/>
      <c r="K183" s="908"/>
      <c r="L183" s="908"/>
      <c r="M183" s="1"/>
      <c r="N183" s="1"/>
      <c r="O183" s="1"/>
    </row>
  </sheetData>
  <mergeCells count="456">
    <mergeCell ref="J1:L1"/>
    <mergeCell ref="A4:L4"/>
    <mergeCell ref="A7:A10"/>
    <mergeCell ref="B7:E7"/>
    <mergeCell ref="F7:H10"/>
    <mergeCell ref="I7:L7"/>
    <mergeCell ref="R7:R10"/>
    <mergeCell ref="S7:V7"/>
    <mergeCell ref="W7:Y10"/>
    <mergeCell ref="Z7:AC7"/>
    <mergeCell ref="B8:C8"/>
    <mergeCell ref="D8:E8"/>
    <mergeCell ref="I8:L8"/>
    <mergeCell ref="S8:T8"/>
    <mergeCell ref="U8:V8"/>
    <mergeCell ref="Z8:AC8"/>
    <mergeCell ref="B9:C9"/>
    <mergeCell ref="D9:E9"/>
    <mergeCell ref="I9:J9"/>
    <mergeCell ref="K9:L9"/>
    <mergeCell ref="S9:T9"/>
    <mergeCell ref="U9:V9"/>
    <mergeCell ref="Z9:AA9"/>
    <mergeCell ref="AB9:AC9"/>
    <mergeCell ref="F11:H11"/>
    <mergeCell ref="W11:Y11"/>
    <mergeCell ref="F12:H12"/>
    <mergeCell ref="W12:Y12"/>
    <mergeCell ref="F13:H13"/>
    <mergeCell ref="A14:E15"/>
    <mergeCell ref="F14:H14"/>
    <mergeCell ref="R14:V15"/>
    <mergeCell ref="W14:Y14"/>
    <mergeCell ref="F15:H15"/>
    <mergeCell ref="W15:Y15"/>
    <mergeCell ref="AK17:AR17"/>
    <mergeCell ref="AJ18:AK20"/>
    <mergeCell ref="AL18:AM18"/>
    <mergeCell ref="AN18:AO18"/>
    <mergeCell ref="AP18:AQ18"/>
    <mergeCell ref="A19:L19"/>
    <mergeCell ref="AL19:AM19"/>
    <mergeCell ref="AN19:AO19"/>
    <mergeCell ref="AP19:AQ19"/>
    <mergeCell ref="A20:L20"/>
    <mergeCell ref="A21:L21"/>
    <mergeCell ref="AJ21:AK21"/>
    <mergeCell ref="A22:A23"/>
    <mergeCell ref="B22:I22"/>
    <mergeCell ref="J22:O23"/>
    <mergeCell ref="R22:R23"/>
    <mergeCell ref="S22:Z22"/>
    <mergeCell ref="AJ22:AK22"/>
    <mergeCell ref="B23:E23"/>
    <mergeCell ref="F23:I23"/>
    <mergeCell ref="S23:V23"/>
    <mergeCell ref="W23:Z23"/>
    <mergeCell ref="AJ23:AK23"/>
    <mergeCell ref="A24:A25"/>
    <mergeCell ref="D24:E24"/>
    <mergeCell ref="H24:I24"/>
    <mergeCell ref="J24:O25"/>
    <mergeCell ref="R24:R25"/>
    <mergeCell ref="U24:V24"/>
    <mergeCell ref="Y24:Z24"/>
    <mergeCell ref="AJ24:AK24"/>
    <mergeCell ref="AL24:AM24"/>
    <mergeCell ref="AN24:AO24"/>
    <mergeCell ref="D25:E25"/>
    <mergeCell ref="H25:I25"/>
    <mergeCell ref="U25:V25"/>
    <mergeCell ref="Y25:Z25"/>
    <mergeCell ref="AJ25:AK25"/>
    <mergeCell ref="AL25:AM25"/>
    <mergeCell ref="AN25:AO25"/>
    <mergeCell ref="AP25:AQ25"/>
    <mergeCell ref="A26:A28"/>
    <mergeCell ref="B26:E26"/>
    <mergeCell ref="F26:I26"/>
    <mergeCell ref="J26:O28"/>
    <mergeCell ref="R26:R28"/>
    <mergeCell ref="S26:V26"/>
    <mergeCell ref="W26:Z26"/>
    <mergeCell ref="AJ26:AK26"/>
    <mergeCell ref="AL26:AL39"/>
    <mergeCell ref="AM26:AM39"/>
    <mergeCell ref="AN26:AN39"/>
    <mergeCell ref="AO26:AO46"/>
    <mergeCell ref="AP26:AP39"/>
    <mergeCell ref="AQ26:AQ39"/>
    <mergeCell ref="AR26:AR39"/>
    <mergeCell ref="B27:C27"/>
    <mergeCell ref="F27:G27"/>
    <mergeCell ref="S27:T27"/>
    <mergeCell ref="W27:X27"/>
    <mergeCell ref="B28:C28"/>
    <mergeCell ref="F28:G28"/>
    <mergeCell ref="S28:T28"/>
    <mergeCell ref="W28:X28"/>
    <mergeCell ref="A29:A30"/>
    <mergeCell ref="B29:C29"/>
    <mergeCell ref="D29:E29"/>
    <mergeCell ref="F29:G29"/>
    <mergeCell ref="H29:I29"/>
    <mergeCell ref="J29:O30"/>
    <mergeCell ref="R29:R30"/>
    <mergeCell ref="S29:T29"/>
    <mergeCell ref="U29:V29"/>
    <mergeCell ref="W29:X29"/>
    <mergeCell ref="Y29:Z29"/>
    <mergeCell ref="B30:C30"/>
    <mergeCell ref="D30:E30"/>
    <mergeCell ref="F30:G30"/>
    <mergeCell ref="H30:I30"/>
    <mergeCell ref="S30:T30"/>
    <mergeCell ref="U30:V30"/>
    <mergeCell ref="W30:X30"/>
    <mergeCell ref="Y30:Z30"/>
    <mergeCell ref="B31:C31"/>
    <mergeCell ref="D31:E31"/>
    <mergeCell ref="F31:G31"/>
    <mergeCell ref="H31:I31"/>
    <mergeCell ref="J31:O31"/>
    <mergeCell ref="S31:T31"/>
    <mergeCell ref="U31:V31"/>
    <mergeCell ref="W31:X31"/>
    <mergeCell ref="Y31:Z31"/>
    <mergeCell ref="A38:A41"/>
    <mergeCell ref="B38:E38"/>
    <mergeCell ref="F38:H41"/>
    <mergeCell ref="I38:L38"/>
    <mergeCell ref="R38:R41"/>
    <mergeCell ref="S38:V38"/>
    <mergeCell ref="W38:Y41"/>
    <mergeCell ref="Z38:AC38"/>
    <mergeCell ref="B39:C39"/>
    <mergeCell ref="D39:E39"/>
    <mergeCell ref="I39:L39"/>
    <mergeCell ref="S39:T39"/>
    <mergeCell ref="U39:V39"/>
    <mergeCell ref="Z39:AC39"/>
    <mergeCell ref="B40:C40"/>
    <mergeCell ref="D40:E40"/>
    <mergeCell ref="I40:J40"/>
    <mergeCell ref="K40:L40"/>
    <mergeCell ref="S40:T40"/>
    <mergeCell ref="U40:V40"/>
    <mergeCell ref="Z40:AA40"/>
    <mergeCell ref="AB40:AC40"/>
    <mergeCell ref="F42:H42"/>
    <mergeCell ref="W42:Y42"/>
    <mergeCell ref="A43:E43"/>
    <mergeCell ref="F43:H43"/>
    <mergeCell ref="R43:V43"/>
    <mergeCell ref="W43:Y43"/>
    <mergeCell ref="A46:A49"/>
    <mergeCell ref="B46:E46"/>
    <mergeCell ref="F46:H49"/>
    <mergeCell ref="I46:L46"/>
    <mergeCell ref="R46:R49"/>
    <mergeCell ref="S46:V46"/>
    <mergeCell ref="W46:Y49"/>
    <mergeCell ref="Z46:AC46"/>
    <mergeCell ref="B47:C47"/>
    <mergeCell ref="D47:E47"/>
    <mergeCell ref="I47:L47"/>
    <mergeCell ref="S47:T47"/>
    <mergeCell ref="U47:V47"/>
    <mergeCell ref="Z47:AC47"/>
    <mergeCell ref="B48:C48"/>
    <mergeCell ref="D48:E48"/>
    <mergeCell ref="I48:J48"/>
    <mergeCell ref="K48:L48"/>
    <mergeCell ref="S48:T48"/>
    <mergeCell ref="U48:V48"/>
    <mergeCell ref="Z48:AA48"/>
    <mergeCell ref="AB48:AC48"/>
    <mergeCell ref="F50:H50"/>
    <mergeCell ref="W50:Y50"/>
    <mergeCell ref="A53:A55"/>
    <mergeCell ref="B53:E53"/>
    <mergeCell ref="F53:H55"/>
    <mergeCell ref="I53:L53"/>
    <mergeCell ref="R53:R55"/>
    <mergeCell ref="S53:V53"/>
    <mergeCell ref="W53:Y55"/>
    <mergeCell ref="Z53:AC53"/>
    <mergeCell ref="B54:C54"/>
    <mergeCell ref="D54:E54"/>
    <mergeCell ref="I54:J54"/>
    <mergeCell ref="K54:L54"/>
    <mergeCell ref="S54:T54"/>
    <mergeCell ref="U54:V54"/>
    <mergeCell ref="Z54:AA54"/>
    <mergeCell ref="AB54:AC54"/>
    <mergeCell ref="F56:H56"/>
    <mergeCell ref="W56:Y56"/>
    <mergeCell ref="A63:A65"/>
    <mergeCell ref="B63:E63"/>
    <mergeCell ref="F63:H65"/>
    <mergeCell ref="I63:L63"/>
    <mergeCell ref="R63:R65"/>
    <mergeCell ref="S63:V63"/>
    <mergeCell ref="W63:Y65"/>
    <mergeCell ref="Z63:AC63"/>
    <mergeCell ref="B64:C64"/>
    <mergeCell ref="D64:E64"/>
    <mergeCell ref="I64:J64"/>
    <mergeCell ref="K64:L64"/>
    <mergeCell ref="S64:T64"/>
    <mergeCell ref="U64:V64"/>
    <mergeCell ref="Z64:AA64"/>
    <mergeCell ref="AB64:AC64"/>
    <mergeCell ref="F66:H66"/>
    <mergeCell ref="W66:Y66"/>
    <mergeCell ref="A72:A75"/>
    <mergeCell ref="B72:E72"/>
    <mergeCell ref="F72:H75"/>
    <mergeCell ref="I72:L72"/>
    <mergeCell ref="R72:R75"/>
    <mergeCell ref="S72:V72"/>
    <mergeCell ref="W72:Y75"/>
    <mergeCell ref="Z72:AC72"/>
    <mergeCell ref="B73:C73"/>
    <mergeCell ref="D73:E73"/>
    <mergeCell ref="I73:L73"/>
    <mergeCell ref="S73:T73"/>
    <mergeCell ref="U73:V73"/>
    <mergeCell ref="Z73:AC73"/>
    <mergeCell ref="B74:C74"/>
    <mergeCell ref="D74:E74"/>
    <mergeCell ref="I74:J74"/>
    <mergeCell ref="K74:L74"/>
    <mergeCell ref="S74:T74"/>
    <mergeCell ref="U74:V74"/>
    <mergeCell ref="Z74:AA74"/>
    <mergeCell ref="AB74:AC74"/>
    <mergeCell ref="F76:H76"/>
    <mergeCell ref="W76:Y76"/>
    <mergeCell ref="A77:E77"/>
    <mergeCell ref="F77:H77"/>
    <mergeCell ref="R77:V77"/>
    <mergeCell ref="W77:Y77"/>
    <mergeCell ref="F78:H78"/>
    <mergeCell ref="W78:Y78"/>
    <mergeCell ref="F79:H79"/>
    <mergeCell ref="W79:Y79"/>
    <mergeCell ref="F80:H80"/>
    <mergeCell ref="W80:Y80"/>
    <mergeCell ref="F81:H81"/>
    <mergeCell ref="W81:Y81"/>
    <mergeCell ref="A82:E85"/>
    <mergeCell ref="F82:H82"/>
    <mergeCell ref="R82:V85"/>
    <mergeCell ref="W82:Y82"/>
    <mergeCell ref="F83:H83"/>
    <mergeCell ref="W83:Y83"/>
    <mergeCell ref="F84:H84"/>
    <mergeCell ref="W84:Y84"/>
    <mergeCell ref="F85:H85"/>
    <mergeCell ref="W85:Y85"/>
    <mergeCell ref="A88:A90"/>
    <mergeCell ref="B88:C90"/>
    <mergeCell ref="D88:K88"/>
    <mergeCell ref="R88:R90"/>
    <mergeCell ref="S88:T90"/>
    <mergeCell ref="U88:AB88"/>
    <mergeCell ref="D89:E89"/>
    <mergeCell ref="F89:G89"/>
    <mergeCell ref="H89:I89"/>
    <mergeCell ref="J89:K89"/>
    <mergeCell ref="U89:V89"/>
    <mergeCell ref="W89:X89"/>
    <mergeCell ref="Y89:Z89"/>
    <mergeCell ref="AA89:AB89"/>
    <mergeCell ref="B91:C93"/>
    <mergeCell ref="S91:T93"/>
    <mergeCell ref="B94:C96"/>
    <mergeCell ref="S94:T96"/>
    <mergeCell ref="A106:A108"/>
    <mergeCell ref="B106:C108"/>
    <mergeCell ref="D106:G106"/>
    <mergeCell ref="I106:L123"/>
    <mergeCell ref="R106:R108"/>
    <mergeCell ref="S106:T108"/>
    <mergeCell ref="U106:X106"/>
    <mergeCell ref="D107:E107"/>
    <mergeCell ref="F107:G107"/>
    <mergeCell ref="U107:V107"/>
    <mergeCell ref="W107:X107"/>
    <mergeCell ref="B109:C111"/>
    <mergeCell ref="S109:T111"/>
    <mergeCell ref="A112:C112"/>
    <mergeCell ref="D112:E112"/>
    <mergeCell ref="F112:G112"/>
    <mergeCell ref="R112:T112"/>
    <mergeCell ref="U112:V112"/>
    <mergeCell ref="W112:X112"/>
    <mergeCell ref="B113:C115"/>
    <mergeCell ref="S113:T115"/>
    <mergeCell ref="A116:C116"/>
    <mergeCell ref="D116:E116"/>
    <mergeCell ref="F116:G116"/>
    <mergeCell ref="R116:T116"/>
    <mergeCell ref="U116:V116"/>
    <mergeCell ref="W116:X116"/>
    <mergeCell ref="B117:C119"/>
    <mergeCell ref="S117:T119"/>
    <mergeCell ref="A129:A131"/>
    <mergeCell ref="B129:C131"/>
    <mergeCell ref="D129:I129"/>
    <mergeCell ref="R129:R131"/>
    <mergeCell ref="S129:T131"/>
    <mergeCell ref="U129:Z129"/>
    <mergeCell ref="D130:E130"/>
    <mergeCell ref="F130:G130"/>
    <mergeCell ref="H130:I130"/>
    <mergeCell ref="U130:V130"/>
    <mergeCell ref="W130:X130"/>
    <mergeCell ref="Y130:Z130"/>
    <mergeCell ref="B132:C134"/>
    <mergeCell ref="S132:T134"/>
    <mergeCell ref="B135:C137"/>
    <mergeCell ref="S135:T137"/>
    <mergeCell ref="A140:A141"/>
    <mergeCell ref="B140:E140"/>
    <mergeCell ref="F140:H141"/>
    <mergeCell ref="I140:L140"/>
    <mergeCell ref="R140:R141"/>
    <mergeCell ref="S140:V140"/>
    <mergeCell ref="W140:Y141"/>
    <mergeCell ref="Z140:AC140"/>
    <mergeCell ref="B141:C141"/>
    <mergeCell ref="D141:E141"/>
    <mergeCell ref="I141:J141"/>
    <mergeCell ref="K141:L141"/>
    <mergeCell ref="S141:T141"/>
    <mergeCell ref="U141:V141"/>
    <mergeCell ref="Z141:AA141"/>
    <mergeCell ref="AB141:AC141"/>
    <mergeCell ref="B142:C142"/>
    <mergeCell ref="D142:E142"/>
    <mergeCell ref="F142:H142"/>
    <mergeCell ref="I142:J142"/>
    <mergeCell ref="K142:L142"/>
    <mergeCell ref="S142:T142"/>
    <mergeCell ref="U142:V142"/>
    <mergeCell ref="W142:Y142"/>
    <mergeCell ref="Z142:AA142"/>
    <mergeCell ref="AB142:AC142"/>
    <mergeCell ref="A143:E143"/>
    <mergeCell ref="F143:H143"/>
    <mergeCell ref="I143:J143"/>
    <mergeCell ref="K143:L143"/>
    <mergeCell ref="R143:V143"/>
    <mergeCell ref="W143:Y143"/>
    <mergeCell ref="Z143:AA143"/>
    <mergeCell ref="AB143:AC143"/>
    <mergeCell ref="B144:C144"/>
    <mergeCell ref="D144:E144"/>
    <mergeCell ref="F144:H144"/>
    <mergeCell ref="I144:J144"/>
    <mergeCell ref="K144:L144"/>
    <mergeCell ref="S144:T144"/>
    <mergeCell ref="U144:V144"/>
    <mergeCell ref="W144:Y144"/>
    <mergeCell ref="Z144:AA144"/>
    <mergeCell ref="AB144:AC144"/>
    <mergeCell ref="B145:C145"/>
    <mergeCell ref="D145:E145"/>
    <mergeCell ref="F145:H145"/>
    <mergeCell ref="I145:J145"/>
    <mergeCell ref="K145:L145"/>
    <mergeCell ref="S145:T145"/>
    <mergeCell ref="U145:V145"/>
    <mergeCell ref="W145:Y145"/>
    <mergeCell ref="Z145:AA145"/>
    <mergeCell ref="AB145:AC145"/>
    <mergeCell ref="A146:L146"/>
    <mergeCell ref="A148:D149"/>
    <mergeCell ref="E148:L148"/>
    <mergeCell ref="R148:U149"/>
    <mergeCell ref="V148:AC148"/>
    <mergeCell ref="E149:H149"/>
    <mergeCell ref="I149:L149"/>
    <mergeCell ref="V149:Y149"/>
    <mergeCell ref="Z149:AC149"/>
    <mergeCell ref="A150:D150"/>
    <mergeCell ref="E150:H150"/>
    <mergeCell ref="I150:L150"/>
    <mergeCell ref="R150:U150"/>
    <mergeCell ref="V150:Y150"/>
    <mergeCell ref="Z150:AC150"/>
    <mergeCell ref="A151:D151"/>
    <mergeCell ref="E151:H151"/>
    <mergeCell ref="I151:L151"/>
    <mergeCell ref="R151:U151"/>
    <mergeCell ref="V151:Y151"/>
    <mergeCell ref="Z151:AC151"/>
    <mergeCell ref="A152:D152"/>
    <mergeCell ref="E152:H152"/>
    <mergeCell ref="I152:L152"/>
    <mergeCell ref="R152:U152"/>
    <mergeCell ref="V152:Y152"/>
    <mergeCell ref="Z152:AC152"/>
    <mergeCell ref="A153:D153"/>
    <mergeCell ref="E153:H153"/>
    <mergeCell ref="I153:L153"/>
    <mergeCell ref="R153:U153"/>
    <mergeCell ref="V153:Y153"/>
    <mergeCell ref="Z153:AC153"/>
    <mergeCell ref="A154:D154"/>
    <mergeCell ref="E154:L154"/>
    <mergeCell ref="R154:U154"/>
    <mergeCell ref="V154:AC154"/>
    <mergeCell ref="A155:L155"/>
    <mergeCell ref="A158:A160"/>
    <mergeCell ref="B158:C160"/>
    <mergeCell ref="D158:G158"/>
    <mergeCell ref="R158:R160"/>
    <mergeCell ref="S158:T160"/>
    <mergeCell ref="U158:X158"/>
    <mergeCell ref="D159:E159"/>
    <mergeCell ref="F159:G159"/>
    <mergeCell ref="U159:V159"/>
    <mergeCell ref="W159:X159"/>
    <mergeCell ref="B161:C163"/>
    <mergeCell ref="S161:T163"/>
    <mergeCell ref="B164:C164"/>
    <mergeCell ref="S164:T164"/>
    <mergeCell ref="B165:C165"/>
    <mergeCell ref="S165:T165"/>
    <mergeCell ref="B166:C168"/>
    <mergeCell ref="S166:T168"/>
    <mergeCell ref="B173:C173"/>
    <mergeCell ref="D173:E173"/>
    <mergeCell ref="S173:T173"/>
    <mergeCell ref="U173:V173"/>
    <mergeCell ref="B174:C174"/>
    <mergeCell ref="D174:E174"/>
    <mergeCell ref="S174:T174"/>
    <mergeCell ref="U174:V174"/>
    <mergeCell ref="E178:H178"/>
    <mergeCell ref="I178:L178"/>
    <mergeCell ref="A179:D179"/>
    <mergeCell ref="E179:H179"/>
    <mergeCell ref="I179:L179"/>
    <mergeCell ref="R179:U179"/>
    <mergeCell ref="V179:Y179"/>
    <mergeCell ref="Z179:AC179"/>
    <mergeCell ref="A180:D180"/>
    <mergeCell ref="E180:H180"/>
    <mergeCell ref="I180:L180"/>
    <mergeCell ref="R180:U180"/>
    <mergeCell ref="V180:Y180"/>
    <mergeCell ref="Z180:AC180"/>
  </mergeCells>
  <printOptions headings="0" gridLines="0"/>
  <pageMargins left="0.69999999999999996" right="0.69999999999999996" top="0.75" bottom="0.75" header="0.29999999999999999" footer="0.29999999999999999"/>
  <pageSetup paperSize="9" scale="100" fitToWidth="1" fitToHeight="1" pageOrder="downThenOver" orientation="portrait" usePrinterDefaults="1" blackAndWhite="0" draft="0" cellComments="none" useFirstPageNumber="0" errors="displayed" horizontalDpi="0" verticalDpi="0" copies="1"/>
  <headerFooter/>
  <drawing r:id="rId1"/>
</worksheet>
</file>

<file path=xl/worksheets/sheet1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">
  <sheetViews>
    <sheetView showRuler="1" zoomScale="80" workbookViewId="0">
      <selection activeCell="B1" activeCellId="0" sqref="A1:B3"/>
    </sheetView>
  </sheetViews>
  <sheetFormatPr defaultColWidth="8.85546875" defaultRowHeight="14.25"/>
  <cols>
    <col customWidth="1" min="1" max="1" style="1169" width="4.42578125"/>
    <col customWidth="1" min="2" max="2" style="134" width="15.5703125"/>
    <col customWidth="1" min="3" max="3" style="134" width="73"/>
    <col customWidth="1" min="4" max="4" style="134" width="7.5703125"/>
    <col customWidth="1" min="5" max="5" style="134" width="9.7109375"/>
    <col customWidth="1" min="6" max="6" style="137" width="11.7109375"/>
    <col customWidth="1" min="7" max="7" style="1170" width="13.28515625"/>
    <col customWidth="1" min="8" max="8" style="134" width="13.28515625"/>
    <col customWidth="1" hidden="1" min="9" max="11" style="134" width="13.28515625"/>
    <col customWidth="1" hidden="1" min="12" max="12" style="134" width="9.7109375"/>
    <col customWidth="1" hidden="1" min="13" max="16" style="134" width="13.28515625"/>
    <col customWidth="1" hidden="1" min="17" max="18" style="134" width="62.85546875"/>
    <col customWidth="1" hidden="1" min="19" max="28" style="134" width="0"/>
    <col min="29" max="226" style="134" width="8.85546875"/>
    <col customWidth="1" min="227" max="227" style="134" width="3.85546875"/>
    <col customWidth="1" min="228" max="228" style="134" width="26"/>
    <col customWidth="1" min="229" max="229" style="134" width="80.28515625"/>
    <col customWidth="1" min="230" max="230" style="134" width="11.7109375"/>
    <col customWidth="1" min="231" max="232" style="134" width="10.85546875"/>
    <col min="233" max="482" style="134" width="8.85546875"/>
    <col customWidth="1" min="483" max="483" style="134" width="3.85546875"/>
    <col customWidth="1" min="484" max="484" style="134" width="26"/>
    <col customWidth="1" min="485" max="485" style="134" width="80.28515625"/>
    <col customWidth="1" min="486" max="486" style="134" width="11.7109375"/>
    <col customWidth="1" min="487" max="488" style="134" width="10.85546875"/>
    <col min="489" max="738" style="134" width="8.85546875"/>
    <col customWidth="1" min="739" max="739" style="134" width="3.85546875"/>
    <col customWidth="1" min="740" max="740" style="134" width="26"/>
    <col customWidth="1" min="741" max="741" style="134" width="80.28515625"/>
    <col customWidth="1" min="742" max="742" style="134" width="11.7109375"/>
    <col customWidth="1" min="743" max="744" style="134" width="10.85546875"/>
    <col min="745" max="994" style="134" width="8.85546875"/>
    <col customWidth="1" min="995" max="995" style="134" width="3.85546875"/>
    <col customWidth="1" min="996" max="996" style="134" width="26"/>
    <col customWidth="1" min="997" max="997" style="134" width="80.28515625"/>
    <col customWidth="1" min="998" max="998" style="134" width="11.7109375"/>
    <col customWidth="1" min="999" max="1000" style="134" width="10.85546875"/>
    <col min="1001" max="1250" style="134" width="8.85546875"/>
    <col customWidth="1" min="1251" max="1251" style="134" width="3.85546875"/>
    <col customWidth="1" min="1252" max="1252" style="134" width="26"/>
    <col customWidth="1" min="1253" max="1253" style="134" width="80.28515625"/>
    <col customWidth="1" min="1254" max="1254" style="134" width="11.7109375"/>
    <col customWidth="1" min="1255" max="1256" style="134" width="10.85546875"/>
    <col min="1257" max="1506" style="134" width="8.85546875"/>
    <col customWidth="1" min="1507" max="1507" style="134" width="3.85546875"/>
    <col customWidth="1" min="1508" max="1508" style="134" width="26"/>
    <col customWidth="1" min="1509" max="1509" style="134" width="80.28515625"/>
    <col customWidth="1" min="1510" max="1510" style="134" width="11.7109375"/>
    <col customWidth="1" min="1511" max="1512" style="134" width="10.85546875"/>
    <col min="1513" max="1762" style="134" width="8.85546875"/>
    <col customWidth="1" min="1763" max="1763" style="134" width="3.85546875"/>
    <col customWidth="1" min="1764" max="1764" style="134" width="26"/>
    <col customWidth="1" min="1765" max="1765" style="134" width="80.28515625"/>
    <col customWidth="1" min="1766" max="1766" style="134" width="11.7109375"/>
    <col customWidth="1" min="1767" max="1768" style="134" width="10.85546875"/>
    <col min="1769" max="2018" style="134" width="8.85546875"/>
    <col customWidth="1" min="2019" max="2019" style="134" width="3.85546875"/>
    <col customWidth="1" min="2020" max="2020" style="134" width="26"/>
    <col customWidth="1" min="2021" max="2021" style="134" width="80.28515625"/>
    <col customWidth="1" min="2022" max="2022" style="134" width="11.7109375"/>
    <col customWidth="1" min="2023" max="2024" style="134" width="10.85546875"/>
    <col min="2025" max="2274" style="134" width="8.85546875"/>
    <col customWidth="1" min="2275" max="2275" style="134" width="3.85546875"/>
    <col customWidth="1" min="2276" max="2276" style="134" width="26"/>
    <col customWidth="1" min="2277" max="2277" style="134" width="80.28515625"/>
    <col customWidth="1" min="2278" max="2278" style="134" width="11.7109375"/>
    <col customWidth="1" min="2279" max="2280" style="134" width="10.85546875"/>
    <col min="2281" max="2530" style="134" width="8.85546875"/>
    <col customWidth="1" min="2531" max="2531" style="134" width="3.85546875"/>
    <col customWidth="1" min="2532" max="2532" style="134" width="26"/>
    <col customWidth="1" min="2533" max="2533" style="134" width="80.28515625"/>
    <col customWidth="1" min="2534" max="2534" style="134" width="11.7109375"/>
    <col customWidth="1" min="2535" max="2536" style="134" width="10.85546875"/>
    <col min="2537" max="2786" style="134" width="8.85546875"/>
    <col customWidth="1" min="2787" max="2787" style="134" width="3.85546875"/>
    <col customWidth="1" min="2788" max="2788" style="134" width="26"/>
    <col customWidth="1" min="2789" max="2789" style="134" width="80.28515625"/>
    <col customWidth="1" min="2790" max="2790" style="134" width="11.7109375"/>
    <col customWidth="1" min="2791" max="2792" style="134" width="10.85546875"/>
    <col min="2793" max="3042" style="134" width="8.85546875"/>
    <col customWidth="1" min="3043" max="3043" style="134" width="3.85546875"/>
    <col customWidth="1" min="3044" max="3044" style="134" width="26"/>
    <col customWidth="1" min="3045" max="3045" style="134" width="80.28515625"/>
    <col customWidth="1" min="3046" max="3046" style="134" width="11.7109375"/>
    <col customWidth="1" min="3047" max="3048" style="134" width="10.85546875"/>
    <col min="3049" max="3298" style="134" width="8.85546875"/>
    <col customWidth="1" min="3299" max="3299" style="134" width="3.85546875"/>
    <col customWidth="1" min="3300" max="3300" style="134" width="26"/>
    <col customWidth="1" min="3301" max="3301" style="134" width="80.28515625"/>
    <col customWidth="1" min="3302" max="3302" style="134" width="11.7109375"/>
    <col customWidth="1" min="3303" max="3304" style="134" width="10.85546875"/>
    <col min="3305" max="3554" style="134" width="8.85546875"/>
    <col customWidth="1" min="3555" max="3555" style="134" width="3.85546875"/>
    <col customWidth="1" min="3556" max="3556" style="134" width="26"/>
    <col customWidth="1" min="3557" max="3557" style="134" width="80.28515625"/>
    <col customWidth="1" min="3558" max="3558" style="134" width="11.7109375"/>
    <col customWidth="1" min="3559" max="3560" style="134" width="10.85546875"/>
    <col min="3561" max="3810" style="134" width="8.85546875"/>
    <col customWidth="1" min="3811" max="3811" style="134" width="3.85546875"/>
    <col customWidth="1" min="3812" max="3812" style="134" width="26"/>
    <col customWidth="1" min="3813" max="3813" style="134" width="80.28515625"/>
    <col customWidth="1" min="3814" max="3814" style="134" width="11.7109375"/>
    <col customWidth="1" min="3815" max="3816" style="134" width="10.85546875"/>
    <col min="3817" max="4066" style="134" width="8.85546875"/>
    <col customWidth="1" min="4067" max="4067" style="134" width="3.85546875"/>
    <col customWidth="1" min="4068" max="4068" style="134" width="26"/>
    <col customWidth="1" min="4069" max="4069" style="134" width="80.28515625"/>
    <col customWidth="1" min="4070" max="4070" style="134" width="11.7109375"/>
    <col customWidth="1" min="4071" max="4072" style="134" width="10.85546875"/>
    <col min="4073" max="4322" style="134" width="8.85546875"/>
    <col customWidth="1" min="4323" max="4323" style="134" width="3.85546875"/>
    <col customWidth="1" min="4324" max="4324" style="134" width="26"/>
    <col customWidth="1" min="4325" max="4325" style="134" width="80.28515625"/>
    <col customWidth="1" min="4326" max="4326" style="134" width="11.7109375"/>
    <col customWidth="1" min="4327" max="4328" style="134" width="10.85546875"/>
    <col min="4329" max="4578" style="134" width="8.85546875"/>
    <col customWidth="1" min="4579" max="4579" style="134" width="3.85546875"/>
    <col customWidth="1" min="4580" max="4580" style="134" width="26"/>
    <col customWidth="1" min="4581" max="4581" style="134" width="80.28515625"/>
    <col customWidth="1" min="4582" max="4582" style="134" width="11.7109375"/>
    <col customWidth="1" min="4583" max="4584" style="134" width="10.85546875"/>
    <col min="4585" max="4834" style="134" width="8.85546875"/>
    <col customWidth="1" min="4835" max="4835" style="134" width="3.85546875"/>
    <col customWidth="1" min="4836" max="4836" style="134" width="26"/>
    <col customWidth="1" min="4837" max="4837" style="134" width="80.28515625"/>
    <col customWidth="1" min="4838" max="4838" style="134" width="11.7109375"/>
    <col customWidth="1" min="4839" max="4840" style="134" width="10.85546875"/>
    <col min="4841" max="5090" style="134" width="8.85546875"/>
    <col customWidth="1" min="5091" max="5091" style="134" width="3.85546875"/>
    <col customWidth="1" min="5092" max="5092" style="134" width="26"/>
    <col customWidth="1" min="5093" max="5093" style="134" width="80.28515625"/>
    <col customWidth="1" min="5094" max="5094" style="134" width="11.7109375"/>
    <col customWidth="1" min="5095" max="5096" style="134" width="10.85546875"/>
    <col min="5097" max="5346" style="134" width="8.85546875"/>
    <col customWidth="1" min="5347" max="5347" style="134" width="3.85546875"/>
    <col customWidth="1" min="5348" max="5348" style="134" width="26"/>
    <col customWidth="1" min="5349" max="5349" style="134" width="80.28515625"/>
    <col customWidth="1" min="5350" max="5350" style="134" width="11.7109375"/>
    <col customWidth="1" min="5351" max="5352" style="134" width="10.85546875"/>
    <col min="5353" max="5602" style="134" width="8.85546875"/>
    <col customWidth="1" min="5603" max="5603" style="134" width="3.85546875"/>
    <col customWidth="1" min="5604" max="5604" style="134" width="26"/>
    <col customWidth="1" min="5605" max="5605" style="134" width="80.28515625"/>
    <col customWidth="1" min="5606" max="5606" style="134" width="11.7109375"/>
    <col customWidth="1" min="5607" max="5608" style="134" width="10.85546875"/>
    <col min="5609" max="5858" style="134" width="8.85546875"/>
    <col customWidth="1" min="5859" max="5859" style="134" width="3.85546875"/>
    <col customWidth="1" min="5860" max="5860" style="134" width="26"/>
    <col customWidth="1" min="5861" max="5861" style="134" width="80.28515625"/>
    <col customWidth="1" min="5862" max="5862" style="134" width="11.7109375"/>
    <col customWidth="1" min="5863" max="5864" style="134" width="10.85546875"/>
    <col min="5865" max="6114" style="134" width="8.85546875"/>
    <col customWidth="1" min="6115" max="6115" style="134" width="3.85546875"/>
    <col customWidth="1" min="6116" max="6116" style="134" width="26"/>
    <col customWidth="1" min="6117" max="6117" style="134" width="80.28515625"/>
    <col customWidth="1" min="6118" max="6118" style="134" width="11.7109375"/>
    <col customWidth="1" min="6119" max="6120" style="134" width="10.85546875"/>
    <col min="6121" max="6370" style="134" width="8.85546875"/>
    <col customWidth="1" min="6371" max="6371" style="134" width="3.85546875"/>
    <col customWidth="1" min="6372" max="6372" style="134" width="26"/>
    <col customWidth="1" min="6373" max="6373" style="134" width="80.28515625"/>
    <col customWidth="1" min="6374" max="6374" style="134" width="11.7109375"/>
    <col customWidth="1" min="6375" max="6376" style="134" width="10.85546875"/>
    <col min="6377" max="6626" style="134" width="8.85546875"/>
    <col customWidth="1" min="6627" max="6627" style="134" width="3.85546875"/>
    <col customWidth="1" min="6628" max="6628" style="134" width="26"/>
    <col customWidth="1" min="6629" max="6629" style="134" width="80.28515625"/>
    <col customWidth="1" min="6630" max="6630" style="134" width="11.7109375"/>
    <col customWidth="1" min="6631" max="6632" style="134" width="10.85546875"/>
    <col min="6633" max="6882" style="134" width="8.85546875"/>
    <col customWidth="1" min="6883" max="6883" style="134" width="3.85546875"/>
    <col customWidth="1" min="6884" max="6884" style="134" width="26"/>
    <col customWidth="1" min="6885" max="6885" style="134" width="80.28515625"/>
    <col customWidth="1" min="6886" max="6886" style="134" width="11.7109375"/>
    <col customWidth="1" min="6887" max="6888" style="134" width="10.85546875"/>
    <col min="6889" max="7138" style="134" width="8.85546875"/>
    <col customWidth="1" min="7139" max="7139" style="134" width="3.85546875"/>
    <col customWidth="1" min="7140" max="7140" style="134" width="26"/>
    <col customWidth="1" min="7141" max="7141" style="134" width="80.28515625"/>
    <col customWidth="1" min="7142" max="7142" style="134" width="11.7109375"/>
    <col customWidth="1" min="7143" max="7144" style="134" width="10.85546875"/>
    <col min="7145" max="7394" style="134" width="8.85546875"/>
    <col customWidth="1" min="7395" max="7395" style="134" width="3.85546875"/>
    <col customWidth="1" min="7396" max="7396" style="134" width="26"/>
    <col customWidth="1" min="7397" max="7397" style="134" width="80.28515625"/>
    <col customWidth="1" min="7398" max="7398" style="134" width="11.7109375"/>
    <col customWidth="1" min="7399" max="7400" style="134" width="10.85546875"/>
    <col min="7401" max="7650" style="134" width="8.85546875"/>
    <col customWidth="1" min="7651" max="7651" style="134" width="3.85546875"/>
    <col customWidth="1" min="7652" max="7652" style="134" width="26"/>
    <col customWidth="1" min="7653" max="7653" style="134" width="80.28515625"/>
    <col customWidth="1" min="7654" max="7654" style="134" width="11.7109375"/>
    <col customWidth="1" min="7655" max="7656" style="134" width="10.85546875"/>
    <col min="7657" max="7906" style="134" width="8.85546875"/>
    <col customWidth="1" min="7907" max="7907" style="134" width="3.85546875"/>
    <col customWidth="1" min="7908" max="7908" style="134" width="26"/>
    <col customWidth="1" min="7909" max="7909" style="134" width="80.28515625"/>
    <col customWidth="1" min="7910" max="7910" style="134" width="11.7109375"/>
    <col customWidth="1" min="7911" max="7912" style="134" width="10.85546875"/>
    <col min="7913" max="8162" style="134" width="8.85546875"/>
    <col customWidth="1" min="8163" max="8163" style="134" width="3.85546875"/>
    <col customWidth="1" min="8164" max="8164" style="134" width="26"/>
    <col customWidth="1" min="8165" max="8165" style="134" width="80.28515625"/>
    <col customWidth="1" min="8166" max="8166" style="134" width="11.7109375"/>
    <col customWidth="1" min="8167" max="8168" style="134" width="10.85546875"/>
    <col min="8169" max="8418" style="134" width="8.85546875"/>
    <col customWidth="1" min="8419" max="8419" style="134" width="3.85546875"/>
    <col customWidth="1" min="8420" max="8420" style="134" width="26"/>
    <col customWidth="1" min="8421" max="8421" style="134" width="80.28515625"/>
    <col customWidth="1" min="8422" max="8422" style="134" width="11.7109375"/>
    <col customWidth="1" min="8423" max="8424" style="134" width="10.85546875"/>
    <col min="8425" max="8674" style="134" width="8.85546875"/>
    <col customWidth="1" min="8675" max="8675" style="134" width="3.85546875"/>
    <col customWidth="1" min="8676" max="8676" style="134" width="26"/>
    <col customWidth="1" min="8677" max="8677" style="134" width="80.28515625"/>
    <col customWidth="1" min="8678" max="8678" style="134" width="11.7109375"/>
    <col customWidth="1" min="8679" max="8680" style="134" width="10.85546875"/>
    <col min="8681" max="8930" style="134" width="8.85546875"/>
    <col customWidth="1" min="8931" max="8931" style="134" width="3.85546875"/>
    <col customWidth="1" min="8932" max="8932" style="134" width="26"/>
    <col customWidth="1" min="8933" max="8933" style="134" width="80.28515625"/>
    <col customWidth="1" min="8934" max="8934" style="134" width="11.7109375"/>
    <col customWidth="1" min="8935" max="8936" style="134" width="10.85546875"/>
    <col min="8937" max="9186" style="134" width="8.85546875"/>
    <col customWidth="1" min="9187" max="9187" style="134" width="3.85546875"/>
    <col customWidth="1" min="9188" max="9188" style="134" width="26"/>
    <col customWidth="1" min="9189" max="9189" style="134" width="80.28515625"/>
    <col customWidth="1" min="9190" max="9190" style="134" width="11.7109375"/>
    <col customWidth="1" min="9191" max="9192" style="134" width="10.85546875"/>
    <col min="9193" max="9442" style="134" width="8.85546875"/>
    <col customWidth="1" min="9443" max="9443" style="134" width="3.85546875"/>
    <col customWidth="1" min="9444" max="9444" style="134" width="26"/>
    <col customWidth="1" min="9445" max="9445" style="134" width="80.28515625"/>
    <col customWidth="1" min="9446" max="9446" style="134" width="11.7109375"/>
    <col customWidth="1" min="9447" max="9448" style="134" width="10.85546875"/>
    <col min="9449" max="9698" style="134" width="8.85546875"/>
    <col customWidth="1" min="9699" max="9699" style="134" width="3.85546875"/>
    <col customWidth="1" min="9700" max="9700" style="134" width="26"/>
    <col customWidth="1" min="9701" max="9701" style="134" width="80.28515625"/>
    <col customWidth="1" min="9702" max="9702" style="134" width="11.7109375"/>
    <col customWidth="1" min="9703" max="9704" style="134" width="10.85546875"/>
    <col min="9705" max="9954" style="134" width="8.85546875"/>
    <col customWidth="1" min="9955" max="9955" style="134" width="3.85546875"/>
    <col customWidth="1" min="9956" max="9956" style="134" width="26"/>
    <col customWidth="1" min="9957" max="9957" style="134" width="80.28515625"/>
    <col customWidth="1" min="9958" max="9958" style="134" width="11.7109375"/>
    <col customWidth="1" min="9959" max="9960" style="134" width="10.85546875"/>
    <col min="9961" max="10210" style="134" width="8.85546875"/>
    <col customWidth="1" min="10211" max="10211" style="134" width="3.85546875"/>
    <col customWidth="1" min="10212" max="10212" style="134" width="26"/>
    <col customWidth="1" min="10213" max="10213" style="134" width="80.28515625"/>
    <col customWidth="1" min="10214" max="10214" style="134" width="11.7109375"/>
    <col customWidth="1" min="10215" max="10216" style="134" width="10.85546875"/>
    <col min="10217" max="10466" style="134" width="8.85546875"/>
    <col customWidth="1" min="10467" max="10467" style="134" width="3.85546875"/>
    <col customWidth="1" min="10468" max="10468" style="134" width="26"/>
    <col customWidth="1" min="10469" max="10469" style="134" width="80.28515625"/>
    <col customWidth="1" min="10470" max="10470" style="134" width="11.7109375"/>
    <col customWidth="1" min="10471" max="10472" style="134" width="10.85546875"/>
    <col min="10473" max="10722" style="134" width="8.85546875"/>
    <col customWidth="1" min="10723" max="10723" style="134" width="3.85546875"/>
    <col customWidth="1" min="10724" max="10724" style="134" width="26"/>
    <col customWidth="1" min="10725" max="10725" style="134" width="80.28515625"/>
    <col customWidth="1" min="10726" max="10726" style="134" width="11.7109375"/>
    <col customWidth="1" min="10727" max="10728" style="134" width="10.85546875"/>
    <col min="10729" max="10978" style="134" width="8.85546875"/>
    <col customWidth="1" min="10979" max="10979" style="134" width="3.85546875"/>
    <col customWidth="1" min="10980" max="10980" style="134" width="26"/>
    <col customWidth="1" min="10981" max="10981" style="134" width="80.28515625"/>
    <col customWidth="1" min="10982" max="10982" style="134" width="11.7109375"/>
    <col customWidth="1" min="10983" max="10984" style="134" width="10.85546875"/>
    <col min="10985" max="11234" style="134" width="8.85546875"/>
    <col customWidth="1" min="11235" max="11235" style="134" width="3.85546875"/>
    <col customWidth="1" min="11236" max="11236" style="134" width="26"/>
    <col customWidth="1" min="11237" max="11237" style="134" width="80.28515625"/>
    <col customWidth="1" min="11238" max="11238" style="134" width="11.7109375"/>
    <col customWidth="1" min="11239" max="11240" style="134" width="10.85546875"/>
    <col min="11241" max="11490" style="134" width="8.85546875"/>
    <col customWidth="1" min="11491" max="11491" style="134" width="3.85546875"/>
    <col customWidth="1" min="11492" max="11492" style="134" width="26"/>
    <col customWidth="1" min="11493" max="11493" style="134" width="80.28515625"/>
    <col customWidth="1" min="11494" max="11494" style="134" width="11.7109375"/>
    <col customWidth="1" min="11495" max="11496" style="134" width="10.85546875"/>
    <col min="11497" max="11746" style="134" width="8.85546875"/>
    <col customWidth="1" min="11747" max="11747" style="134" width="3.85546875"/>
    <col customWidth="1" min="11748" max="11748" style="134" width="26"/>
    <col customWidth="1" min="11749" max="11749" style="134" width="80.28515625"/>
    <col customWidth="1" min="11750" max="11750" style="134" width="11.7109375"/>
    <col customWidth="1" min="11751" max="11752" style="134" width="10.85546875"/>
    <col min="11753" max="12002" style="134" width="8.85546875"/>
    <col customWidth="1" min="12003" max="12003" style="134" width="3.85546875"/>
    <col customWidth="1" min="12004" max="12004" style="134" width="26"/>
    <col customWidth="1" min="12005" max="12005" style="134" width="80.28515625"/>
    <col customWidth="1" min="12006" max="12006" style="134" width="11.7109375"/>
    <col customWidth="1" min="12007" max="12008" style="134" width="10.85546875"/>
    <col min="12009" max="12258" style="134" width="8.85546875"/>
    <col customWidth="1" min="12259" max="12259" style="134" width="3.85546875"/>
    <col customWidth="1" min="12260" max="12260" style="134" width="26"/>
    <col customWidth="1" min="12261" max="12261" style="134" width="80.28515625"/>
    <col customWidth="1" min="12262" max="12262" style="134" width="11.7109375"/>
    <col customWidth="1" min="12263" max="12264" style="134" width="10.85546875"/>
    <col min="12265" max="12514" style="134" width="8.85546875"/>
    <col customWidth="1" min="12515" max="12515" style="134" width="3.85546875"/>
    <col customWidth="1" min="12516" max="12516" style="134" width="26"/>
    <col customWidth="1" min="12517" max="12517" style="134" width="80.28515625"/>
    <col customWidth="1" min="12518" max="12518" style="134" width="11.7109375"/>
    <col customWidth="1" min="12519" max="12520" style="134" width="10.85546875"/>
    <col min="12521" max="12770" style="134" width="8.85546875"/>
    <col customWidth="1" min="12771" max="12771" style="134" width="3.85546875"/>
    <col customWidth="1" min="12772" max="12772" style="134" width="26"/>
    <col customWidth="1" min="12773" max="12773" style="134" width="80.28515625"/>
    <col customWidth="1" min="12774" max="12774" style="134" width="11.7109375"/>
    <col customWidth="1" min="12775" max="12776" style="134" width="10.85546875"/>
    <col min="12777" max="13026" style="134" width="8.85546875"/>
    <col customWidth="1" min="13027" max="13027" style="134" width="3.85546875"/>
    <col customWidth="1" min="13028" max="13028" style="134" width="26"/>
    <col customWidth="1" min="13029" max="13029" style="134" width="80.28515625"/>
    <col customWidth="1" min="13030" max="13030" style="134" width="11.7109375"/>
    <col customWidth="1" min="13031" max="13032" style="134" width="10.85546875"/>
    <col min="13033" max="13282" style="134" width="8.85546875"/>
    <col customWidth="1" min="13283" max="13283" style="134" width="3.85546875"/>
    <col customWidth="1" min="13284" max="13284" style="134" width="26"/>
    <col customWidth="1" min="13285" max="13285" style="134" width="80.28515625"/>
    <col customWidth="1" min="13286" max="13286" style="134" width="11.7109375"/>
    <col customWidth="1" min="13287" max="13288" style="134" width="10.85546875"/>
    <col min="13289" max="13538" style="134" width="8.85546875"/>
    <col customWidth="1" min="13539" max="13539" style="134" width="3.85546875"/>
    <col customWidth="1" min="13540" max="13540" style="134" width="26"/>
    <col customWidth="1" min="13541" max="13541" style="134" width="80.28515625"/>
    <col customWidth="1" min="13542" max="13542" style="134" width="11.7109375"/>
    <col customWidth="1" min="13543" max="13544" style="134" width="10.85546875"/>
    <col min="13545" max="13794" style="134" width="8.85546875"/>
    <col customWidth="1" min="13795" max="13795" style="134" width="3.85546875"/>
    <col customWidth="1" min="13796" max="13796" style="134" width="26"/>
    <col customWidth="1" min="13797" max="13797" style="134" width="80.28515625"/>
    <col customWidth="1" min="13798" max="13798" style="134" width="11.7109375"/>
    <col customWidth="1" min="13799" max="13800" style="134" width="10.85546875"/>
    <col min="13801" max="14050" style="134" width="8.85546875"/>
    <col customWidth="1" min="14051" max="14051" style="134" width="3.85546875"/>
    <col customWidth="1" min="14052" max="14052" style="134" width="26"/>
    <col customWidth="1" min="14053" max="14053" style="134" width="80.28515625"/>
    <col customWidth="1" min="14054" max="14054" style="134" width="11.7109375"/>
    <col customWidth="1" min="14055" max="14056" style="134" width="10.85546875"/>
    <col min="14057" max="14306" style="134" width="8.85546875"/>
    <col customWidth="1" min="14307" max="14307" style="134" width="3.85546875"/>
    <col customWidth="1" min="14308" max="14308" style="134" width="26"/>
    <col customWidth="1" min="14309" max="14309" style="134" width="80.28515625"/>
    <col customWidth="1" min="14310" max="14310" style="134" width="11.7109375"/>
    <col customWidth="1" min="14311" max="14312" style="134" width="10.85546875"/>
    <col min="14313" max="14562" style="134" width="8.85546875"/>
    <col customWidth="1" min="14563" max="14563" style="134" width="3.85546875"/>
    <col customWidth="1" min="14564" max="14564" style="134" width="26"/>
    <col customWidth="1" min="14565" max="14565" style="134" width="80.28515625"/>
    <col customWidth="1" min="14566" max="14566" style="134" width="11.7109375"/>
    <col customWidth="1" min="14567" max="14568" style="134" width="10.85546875"/>
    <col min="14569" max="14818" style="134" width="8.85546875"/>
    <col customWidth="1" min="14819" max="14819" style="134" width="3.85546875"/>
    <col customWidth="1" min="14820" max="14820" style="134" width="26"/>
    <col customWidth="1" min="14821" max="14821" style="134" width="80.28515625"/>
    <col customWidth="1" min="14822" max="14822" style="134" width="11.7109375"/>
    <col customWidth="1" min="14823" max="14824" style="134" width="10.85546875"/>
    <col min="14825" max="15074" style="134" width="8.85546875"/>
    <col customWidth="1" min="15075" max="15075" style="134" width="3.85546875"/>
    <col customWidth="1" min="15076" max="15076" style="134" width="26"/>
    <col customWidth="1" min="15077" max="15077" style="134" width="80.28515625"/>
    <col customWidth="1" min="15078" max="15078" style="134" width="11.7109375"/>
    <col customWidth="1" min="15079" max="15080" style="134" width="10.85546875"/>
    <col min="15081" max="15330" style="134" width="8.85546875"/>
    <col customWidth="1" min="15331" max="15331" style="134" width="3.85546875"/>
    <col customWidth="1" min="15332" max="15332" style="134" width="26"/>
    <col customWidth="1" min="15333" max="15333" style="134" width="80.28515625"/>
    <col customWidth="1" min="15334" max="15334" style="134" width="11.7109375"/>
    <col customWidth="1" min="15335" max="15336" style="134" width="10.85546875"/>
    <col min="15337" max="15586" style="134" width="8.85546875"/>
    <col customWidth="1" min="15587" max="15587" style="134" width="3.85546875"/>
    <col customWidth="1" min="15588" max="15588" style="134" width="26"/>
    <col customWidth="1" min="15589" max="15589" style="134" width="80.28515625"/>
    <col customWidth="1" min="15590" max="15590" style="134" width="11.7109375"/>
    <col customWidth="1" min="15591" max="15592" style="134" width="10.85546875"/>
    <col min="15593" max="15842" style="134" width="8.85546875"/>
    <col customWidth="1" min="15843" max="15843" style="134" width="3.85546875"/>
    <col customWidth="1" min="15844" max="15844" style="134" width="26"/>
    <col customWidth="1" min="15845" max="15845" style="134" width="80.28515625"/>
    <col customWidth="1" min="15846" max="15846" style="134" width="11.7109375"/>
    <col customWidth="1" min="15847" max="15848" style="134" width="10.85546875"/>
    <col min="15849" max="16098" style="134" width="8.85546875"/>
    <col customWidth="1" min="16099" max="16099" style="134" width="3.85546875"/>
    <col customWidth="1" min="16100" max="16100" style="134" width="26"/>
    <col customWidth="1" min="16101" max="16101" style="134" width="80.28515625"/>
    <col customWidth="1" min="16102" max="16102" style="134" width="11.7109375"/>
    <col customWidth="1" min="16103" max="16104" style="134" width="10.85546875"/>
    <col min="16105" max="16384" style="134" width="8.85546875"/>
  </cols>
  <sheetData>
    <row r="1" s="4" customFormat="1" ht="12">
      <c r="A1" s="5"/>
      <c r="B1" s="6"/>
      <c r="C1" s="7"/>
      <c r="E1" s="736"/>
      <c r="F1" s="737" t="s">
        <v>721</v>
      </c>
      <c r="G1" s="1171"/>
      <c r="Q1" s="9"/>
      <c r="R1" s="9"/>
      <c r="S1" s="9"/>
      <c r="T1" s="9"/>
      <c r="U1" s="9"/>
      <c r="V1" s="9"/>
      <c r="W1" s="9"/>
      <c r="X1" s="9"/>
      <c r="Y1" s="9"/>
      <c r="Z1" s="9"/>
      <c r="AA1" s="9"/>
      <c r="AB1" s="9"/>
      <c r="AC1" s="9"/>
      <c r="AD1" s="9"/>
      <c r="AE1" s="9"/>
      <c r="AF1" s="9"/>
      <c r="AG1" s="9"/>
    </row>
    <row r="2" s="1172" customFormat="1" ht="13.5" customHeight="1">
      <c r="A2" s="4"/>
      <c r="B2" s="6"/>
      <c r="C2" s="7"/>
      <c r="D2" s="4"/>
      <c r="E2" s="736"/>
      <c r="F2" s="737" t="s">
        <v>2</v>
      </c>
      <c r="H2" s="1173"/>
      <c r="L2" s="7"/>
      <c r="Q2" s="1174"/>
      <c r="R2" s="1174"/>
      <c r="S2" s="1174"/>
      <c r="T2" s="1174"/>
      <c r="U2" s="1174"/>
      <c r="V2" s="1174"/>
      <c r="W2" s="1174"/>
      <c r="X2" s="1174"/>
      <c r="Y2" s="1174"/>
      <c r="Z2" s="1174"/>
      <c r="AA2" s="1174"/>
      <c r="AB2" s="1174"/>
      <c r="AC2" s="1174"/>
      <c r="AD2" s="1174"/>
      <c r="AE2" s="1174"/>
      <c r="AF2" s="1174"/>
      <c r="AG2" s="1174"/>
    </row>
    <row r="3" s="1172" customFormat="1" ht="12">
      <c r="A3" s="4"/>
      <c r="B3" s="6"/>
      <c r="C3" s="7"/>
      <c r="D3" s="1062"/>
      <c r="E3" s="736"/>
      <c r="F3" s="737" t="s">
        <v>722</v>
      </c>
      <c r="H3" s="1173"/>
      <c r="L3" s="7"/>
      <c r="Q3" s="1174"/>
      <c r="R3" s="1174"/>
      <c r="S3" s="1174"/>
      <c r="T3" s="1174"/>
      <c r="U3" s="1174"/>
      <c r="V3" s="1174"/>
      <c r="W3" s="1174"/>
      <c r="X3" s="1174"/>
      <c r="Y3" s="1174"/>
      <c r="Z3" s="1174"/>
      <c r="AA3" s="1174"/>
      <c r="AB3" s="1174"/>
      <c r="AC3" s="1174"/>
      <c r="AD3" s="1174"/>
      <c r="AE3" s="1174"/>
      <c r="AF3" s="1174"/>
      <c r="AG3" s="1174"/>
    </row>
    <row r="4" ht="20.25">
      <c r="C4" s="138" t="s">
        <v>82</v>
      </c>
      <c r="E4" s="139"/>
      <c r="F4" s="1175"/>
      <c r="I4" s="1176"/>
      <c r="J4" s="1176"/>
      <c r="L4" s="139"/>
    </row>
    <row r="5" s="1177" customFormat="1" ht="28.5" customHeight="1">
      <c r="A5" s="1178" t="s">
        <v>83</v>
      </c>
      <c r="B5" s="1179"/>
      <c r="C5" s="1180" t="s">
        <v>85</v>
      </c>
      <c r="D5" s="1180" t="s">
        <v>86</v>
      </c>
      <c r="E5" s="1180" t="s">
        <v>10</v>
      </c>
      <c r="F5" s="1181" t="s">
        <v>87</v>
      </c>
      <c r="G5" s="1182"/>
      <c r="I5" s="1176"/>
      <c r="J5" s="1176"/>
      <c r="L5" s="1180" t="s">
        <v>10</v>
      </c>
    </row>
    <row r="6" s="140" customFormat="1" ht="20.25" customHeight="1">
      <c r="A6" s="146" t="s">
        <v>88</v>
      </c>
      <c r="B6" s="147"/>
      <c r="C6" s="147"/>
      <c r="D6" s="147"/>
      <c r="E6" s="147"/>
      <c r="F6" s="148"/>
      <c r="G6" s="1183"/>
      <c r="I6" s="1176"/>
      <c r="J6" s="1176"/>
    </row>
    <row r="7" s="140" customFormat="1" ht="20.25" customHeight="1">
      <c r="A7" s="1184" t="s">
        <v>1056</v>
      </c>
      <c r="B7" s="1185"/>
      <c r="C7" s="1185"/>
      <c r="D7" s="1185"/>
      <c r="E7" s="1185"/>
      <c r="F7" s="1186"/>
      <c r="G7" s="1183"/>
      <c r="I7" s="1176"/>
      <c r="J7" s="1176"/>
    </row>
    <row r="8" ht="60" customHeight="1">
      <c r="A8" s="1187" t="s">
        <v>1057</v>
      </c>
      <c r="B8" s="1188"/>
      <c r="C8" s="1188"/>
      <c r="D8" s="1188"/>
      <c r="E8" s="1188"/>
      <c r="F8" s="1189"/>
    </row>
    <row r="9" ht="39" customHeight="1">
      <c r="A9" s="1190">
        <v>1</v>
      </c>
      <c r="B9" s="1191"/>
      <c r="C9" s="177" t="s">
        <v>1058</v>
      </c>
      <c r="D9" s="177" t="s">
        <v>93</v>
      </c>
      <c r="E9" s="216">
        <f t="shared" ref="E9:E10" si="218">ROUND(L9*1.85,-2)</f>
        <v>5900</v>
      </c>
      <c r="F9" s="1192" t="s">
        <v>704</v>
      </c>
      <c r="L9" s="1193">
        <v>3180</v>
      </c>
    </row>
    <row r="10" ht="39" customHeight="1">
      <c r="A10" s="1194">
        <f>A9+1</f>
        <v>2</v>
      </c>
      <c r="B10" s="1195"/>
      <c r="C10" s="173" t="s">
        <v>1059</v>
      </c>
      <c r="D10" s="173" t="s">
        <v>93</v>
      </c>
      <c r="E10" s="216">
        <f t="shared" si="218"/>
        <v>5900</v>
      </c>
      <c r="F10" s="1196"/>
      <c r="L10" s="1197">
        <v>3180</v>
      </c>
    </row>
    <row r="11" s="140" customFormat="1" ht="20.25" customHeight="1">
      <c r="A11" s="1198" t="s">
        <v>1060</v>
      </c>
      <c r="B11" s="1199"/>
      <c r="C11" s="1199"/>
      <c r="D11" s="1199"/>
      <c r="E11" s="1199"/>
      <c r="F11" s="1200"/>
      <c r="G11" s="1183"/>
      <c r="I11" s="1176"/>
      <c r="J11" s="1176"/>
    </row>
    <row r="12" ht="16.5" customHeight="1">
      <c r="A12" s="1201"/>
      <c r="B12" s="1202"/>
      <c r="C12" s="184" t="s">
        <v>1061</v>
      </c>
      <c r="D12" s="1203"/>
      <c r="E12" s="1203"/>
      <c r="F12" s="1204" t="s">
        <v>704</v>
      </c>
      <c r="L12" s="1203"/>
    </row>
    <row r="13" ht="17.25" customHeight="1">
      <c r="A13" s="1205">
        <f>A10+1</f>
        <v>3</v>
      </c>
      <c r="B13" s="1073"/>
      <c r="C13" s="160" t="s">
        <v>1062</v>
      </c>
      <c r="D13" s="160" t="s">
        <v>93</v>
      </c>
      <c r="E13" s="216">
        <f t="shared" ref="E13:E76" si="219">ROUND(L13*1.85,-2)</f>
        <v>15500</v>
      </c>
      <c r="F13" s="1192"/>
      <c r="L13" s="1206">
        <v>8400</v>
      </c>
    </row>
    <row r="14" ht="17.25" customHeight="1">
      <c r="A14" s="1205">
        <f t="shared" ref="A14:A17" si="220">A13+1</f>
        <v>4</v>
      </c>
      <c r="B14" s="1073"/>
      <c r="C14" s="160" t="s">
        <v>1063</v>
      </c>
      <c r="D14" s="160" t="s">
        <v>93</v>
      </c>
      <c r="E14" s="216">
        <f t="shared" si="219"/>
        <v>15500</v>
      </c>
      <c r="F14" s="1192"/>
      <c r="L14" s="1206">
        <v>8400</v>
      </c>
    </row>
    <row r="15" ht="17.25" customHeight="1">
      <c r="A15" s="1205">
        <f t="shared" si="220"/>
        <v>5</v>
      </c>
      <c r="B15" s="1073"/>
      <c r="C15" s="160" t="s">
        <v>1064</v>
      </c>
      <c r="D15" s="160" t="s">
        <v>93</v>
      </c>
      <c r="E15" s="216">
        <f t="shared" si="219"/>
        <v>15500</v>
      </c>
      <c r="F15" s="1192"/>
      <c r="L15" s="1206">
        <v>8400</v>
      </c>
    </row>
    <row r="16" ht="17.25" customHeight="1">
      <c r="A16" s="1205">
        <f t="shared" si="220"/>
        <v>6</v>
      </c>
      <c r="B16" s="1073"/>
      <c r="C16" s="160" t="s">
        <v>1065</v>
      </c>
      <c r="D16" s="160" t="s">
        <v>93</v>
      </c>
      <c r="E16" s="216">
        <f t="shared" si="219"/>
        <v>17500</v>
      </c>
      <c r="F16" s="1192"/>
      <c r="L16" s="1206">
        <v>9440</v>
      </c>
    </row>
    <row r="17" ht="17.25" customHeight="1">
      <c r="A17" s="1205">
        <f t="shared" si="220"/>
        <v>7</v>
      </c>
      <c r="B17" s="1079"/>
      <c r="C17" s="160" t="s">
        <v>1066</v>
      </c>
      <c r="D17" s="160" t="s">
        <v>93</v>
      </c>
      <c r="E17" s="216">
        <f t="shared" si="219"/>
        <v>18700</v>
      </c>
      <c r="F17" s="1192"/>
      <c r="L17" s="1206">
        <v>10120</v>
      </c>
    </row>
    <row r="18" ht="17.25" customHeight="1">
      <c r="A18" s="1207"/>
      <c r="B18" s="1208"/>
      <c r="C18" s="168" t="s">
        <v>103</v>
      </c>
      <c r="D18" s="160" t="s">
        <v>93</v>
      </c>
      <c r="E18" s="216"/>
      <c r="F18" s="1192"/>
      <c r="L18" s="1206"/>
    </row>
    <row r="19" ht="17.25" customHeight="1">
      <c r="A19" s="1205">
        <f>A17+1</f>
        <v>8</v>
      </c>
      <c r="B19" s="1066"/>
      <c r="C19" s="160" t="s">
        <v>1067</v>
      </c>
      <c r="D19" s="160" t="s">
        <v>93</v>
      </c>
      <c r="E19" s="216">
        <f t="shared" si="219"/>
        <v>6300</v>
      </c>
      <c r="F19" s="1192"/>
      <c r="L19" s="1206">
        <v>3410</v>
      </c>
    </row>
    <row r="20" ht="17.25" customHeight="1">
      <c r="A20" s="1205">
        <f t="shared" ref="A20:A23" si="221">A19+1</f>
        <v>9</v>
      </c>
      <c r="B20" s="1073"/>
      <c r="C20" s="160" t="s">
        <v>1068</v>
      </c>
      <c r="D20" s="160" t="s">
        <v>93</v>
      </c>
      <c r="E20" s="216">
        <f t="shared" si="219"/>
        <v>6300</v>
      </c>
      <c r="F20" s="1192"/>
      <c r="L20" s="1206">
        <v>3410</v>
      </c>
    </row>
    <row r="21" ht="17.25" customHeight="1">
      <c r="A21" s="1205">
        <f t="shared" si="221"/>
        <v>10</v>
      </c>
      <c r="B21" s="1073"/>
      <c r="C21" s="160" t="s">
        <v>1069</v>
      </c>
      <c r="D21" s="160" t="s">
        <v>93</v>
      </c>
      <c r="E21" s="216">
        <f t="shared" si="219"/>
        <v>6300</v>
      </c>
      <c r="F21" s="1192"/>
      <c r="L21" s="1206">
        <v>3410</v>
      </c>
    </row>
    <row r="22" ht="17.25" customHeight="1">
      <c r="A22" s="1205">
        <f t="shared" si="221"/>
        <v>11</v>
      </c>
      <c r="B22" s="1073"/>
      <c r="C22" s="160" t="s">
        <v>1070</v>
      </c>
      <c r="D22" s="160" t="s">
        <v>93</v>
      </c>
      <c r="E22" s="216">
        <f t="shared" si="219"/>
        <v>7300</v>
      </c>
      <c r="F22" s="1192"/>
      <c r="L22" s="1206">
        <v>3970</v>
      </c>
    </row>
    <row r="23" ht="19.5" customHeight="1">
      <c r="A23" s="1209">
        <f t="shared" si="221"/>
        <v>12</v>
      </c>
      <c r="B23" s="1066"/>
      <c r="C23" s="1210" t="s">
        <v>1071</v>
      </c>
      <c r="D23" s="194" t="s">
        <v>93</v>
      </c>
      <c r="E23" s="216">
        <f t="shared" si="219"/>
        <v>8000</v>
      </c>
      <c r="F23" s="1196"/>
      <c r="L23" s="1211">
        <v>4330</v>
      </c>
    </row>
    <row r="24" s="140" customFormat="1" ht="20.25" customHeight="1">
      <c r="A24" s="1212" t="s">
        <v>1072</v>
      </c>
      <c r="B24" s="1213"/>
      <c r="C24" s="1213"/>
      <c r="D24" s="1213"/>
      <c r="E24" s="1213"/>
      <c r="F24" s="1214"/>
      <c r="G24" s="1183"/>
      <c r="I24" s="1176"/>
      <c r="J24" s="1176"/>
    </row>
    <row r="25" ht="17.25" customHeight="1">
      <c r="A25" s="1215"/>
      <c r="B25" s="706"/>
      <c r="C25" s="184" t="s">
        <v>1073</v>
      </c>
      <c r="D25" s="1216"/>
      <c r="E25" s="1217"/>
      <c r="F25" s="1204" t="s">
        <v>90</v>
      </c>
      <c r="L25" s="1217"/>
    </row>
    <row r="26" ht="31.5" customHeight="1">
      <c r="A26" s="1218">
        <f>A23+1</f>
        <v>13</v>
      </c>
      <c r="B26" s="26"/>
      <c r="C26" s="160" t="s">
        <v>1074</v>
      </c>
      <c r="D26" s="160" t="s">
        <v>93</v>
      </c>
      <c r="E26" s="216">
        <f t="shared" si="219"/>
        <v>5300</v>
      </c>
      <c r="F26" s="1192"/>
      <c r="L26" s="1219">
        <v>2870</v>
      </c>
    </row>
    <row r="27" ht="31.5" customHeight="1">
      <c r="A27" s="1218">
        <f t="shared" ref="A27:A28" si="222">A26+1</f>
        <v>14</v>
      </c>
      <c r="B27" s="26"/>
      <c r="C27" s="160" t="s">
        <v>1075</v>
      </c>
      <c r="D27" s="160" t="s">
        <v>93</v>
      </c>
      <c r="E27" s="216">
        <f t="shared" si="219"/>
        <v>5300</v>
      </c>
      <c r="F27" s="1192"/>
      <c r="L27" s="1219">
        <v>2870</v>
      </c>
    </row>
    <row r="28" ht="31.5" customHeight="1">
      <c r="A28" s="1218">
        <f t="shared" si="222"/>
        <v>15</v>
      </c>
      <c r="B28" s="27"/>
      <c r="C28" s="160" t="s">
        <v>1076</v>
      </c>
      <c r="D28" s="160" t="s">
        <v>93</v>
      </c>
      <c r="E28" s="216">
        <f t="shared" si="219"/>
        <v>5300</v>
      </c>
      <c r="F28" s="1192"/>
      <c r="L28" s="1219">
        <v>2870</v>
      </c>
    </row>
    <row r="29" ht="19.5" customHeight="1">
      <c r="A29" s="1220"/>
      <c r="B29" s="1066"/>
      <c r="C29" s="168" t="s">
        <v>103</v>
      </c>
      <c r="D29" s="160"/>
      <c r="E29" s="216"/>
      <c r="F29" s="1192"/>
      <c r="L29" s="1206"/>
    </row>
    <row r="30" ht="19.5" customHeight="1">
      <c r="A30" s="1218">
        <f>A28+1</f>
        <v>16</v>
      </c>
      <c r="B30" s="1073"/>
      <c r="C30" s="160" t="s">
        <v>1077</v>
      </c>
      <c r="D30" s="160" t="s">
        <v>93</v>
      </c>
      <c r="E30" s="216">
        <f t="shared" si="219"/>
        <v>2300</v>
      </c>
      <c r="F30" s="1192"/>
      <c r="L30" s="1219">
        <v>1230</v>
      </c>
    </row>
    <row r="31" ht="19.5" customHeight="1">
      <c r="A31" s="1218">
        <f t="shared" ref="A31:A35" si="223">A30+1</f>
        <v>17</v>
      </c>
      <c r="B31" s="1073"/>
      <c r="C31" s="160" t="s">
        <v>1078</v>
      </c>
      <c r="D31" s="160" t="s">
        <v>93</v>
      </c>
      <c r="E31" s="216">
        <f t="shared" si="219"/>
        <v>2300</v>
      </c>
      <c r="F31" s="1192"/>
      <c r="L31" s="1219">
        <v>1230</v>
      </c>
    </row>
    <row r="32" ht="19.5" customHeight="1">
      <c r="A32" s="1218">
        <f t="shared" si="223"/>
        <v>18</v>
      </c>
      <c r="B32" s="1079"/>
      <c r="C32" s="160" t="s">
        <v>1079</v>
      </c>
      <c r="D32" s="160" t="s">
        <v>93</v>
      </c>
      <c r="E32" s="216">
        <f t="shared" si="219"/>
        <v>2300</v>
      </c>
      <c r="F32" s="1192"/>
      <c r="L32" s="1219">
        <v>1230</v>
      </c>
    </row>
    <row r="33" ht="33.75" customHeight="1">
      <c r="A33" s="1218">
        <f t="shared" si="223"/>
        <v>19</v>
      </c>
      <c r="B33" s="1208"/>
      <c r="C33" s="160" t="s">
        <v>1080</v>
      </c>
      <c r="D33" s="160" t="s">
        <v>112</v>
      </c>
      <c r="E33" s="216">
        <f t="shared" si="219"/>
        <v>1600</v>
      </c>
      <c r="F33" s="1192"/>
      <c r="L33" s="1219">
        <v>860</v>
      </c>
    </row>
    <row r="34" ht="30.75" customHeight="1">
      <c r="A34" s="1218">
        <f t="shared" si="223"/>
        <v>20</v>
      </c>
      <c r="B34" s="1221"/>
      <c r="C34" s="160" t="s">
        <v>1081</v>
      </c>
      <c r="D34" s="160" t="s">
        <v>112</v>
      </c>
      <c r="E34" s="216">
        <f t="shared" si="219"/>
        <v>1600</v>
      </c>
      <c r="F34" s="1192"/>
      <c r="L34" s="1219">
        <v>860</v>
      </c>
    </row>
    <row r="35" ht="19.5" customHeight="1">
      <c r="A35" s="1222">
        <f t="shared" si="223"/>
        <v>21</v>
      </c>
      <c r="B35" s="1223"/>
      <c r="C35" s="173" t="s">
        <v>1082</v>
      </c>
      <c r="D35" s="173" t="s">
        <v>112</v>
      </c>
      <c r="E35" s="216">
        <f t="shared" si="219"/>
        <v>1600</v>
      </c>
      <c r="F35" s="1196"/>
      <c r="L35" s="1224">
        <v>860</v>
      </c>
    </row>
    <row r="36" s="140" customFormat="1" ht="20.25" customHeight="1">
      <c r="A36" s="1198" t="s">
        <v>1083</v>
      </c>
      <c r="B36" s="1199"/>
      <c r="C36" s="1199"/>
      <c r="D36" s="1199"/>
      <c r="E36" s="1199"/>
      <c r="F36" s="1200"/>
      <c r="G36" s="1183"/>
      <c r="I36" s="1176"/>
      <c r="J36" s="1176"/>
    </row>
    <row r="37" ht="17.25" customHeight="1">
      <c r="A37" s="1215"/>
      <c r="B37" s="706"/>
      <c r="C37" s="184" t="s">
        <v>1084</v>
      </c>
      <c r="D37" s="1216"/>
      <c r="E37" s="1217"/>
      <c r="F37" s="1204" t="s">
        <v>90</v>
      </c>
      <c r="G37" s="1225" t="s">
        <v>1085</v>
      </c>
      <c r="H37" s="1226"/>
      <c r="I37" s="1226"/>
      <c r="L37" s="1217"/>
    </row>
    <row r="38" ht="31.5" customHeight="1">
      <c r="A38" s="1218">
        <f>A59+1</f>
        <v>33</v>
      </c>
      <c r="B38" s="26"/>
      <c r="C38" s="160" t="s">
        <v>1086</v>
      </c>
      <c r="D38" s="160" t="s">
        <v>93</v>
      </c>
      <c r="E38" s="216">
        <f t="shared" si="219"/>
        <v>6000</v>
      </c>
      <c r="F38" s="1192"/>
      <c r="G38" s="1225"/>
      <c r="H38" s="1226"/>
      <c r="I38" s="1226"/>
      <c r="L38" s="1219">
        <v>3250</v>
      </c>
    </row>
    <row r="39" ht="31.5" customHeight="1">
      <c r="A39" s="1218">
        <f>A38+1</f>
        <v>34</v>
      </c>
      <c r="B39" s="27"/>
      <c r="C39" s="160" t="s">
        <v>1087</v>
      </c>
      <c r="D39" s="160" t="s">
        <v>93</v>
      </c>
      <c r="E39" s="216">
        <f t="shared" si="219"/>
        <v>6000</v>
      </c>
      <c r="F39" s="1192"/>
      <c r="L39" s="1219">
        <v>3250</v>
      </c>
    </row>
    <row r="40" ht="19.5" customHeight="1">
      <c r="A40" s="1220"/>
      <c r="B40" s="1066"/>
      <c r="C40" s="168" t="s">
        <v>103</v>
      </c>
      <c r="D40" s="160"/>
      <c r="E40" s="216"/>
      <c r="F40" s="1192"/>
      <c r="L40" s="1206"/>
    </row>
    <row r="41" ht="31.5" customHeight="1">
      <c r="A41" s="1218">
        <f>A39+1</f>
        <v>35</v>
      </c>
      <c r="B41" s="1073"/>
      <c r="C41" s="160" t="s">
        <v>1088</v>
      </c>
      <c r="D41" s="160" t="s">
        <v>93</v>
      </c>
      <c r="E41" s="216">
        <f t="shared" si="219"/>
        <v>2300</v>
      </c>
      <c r="F41" s="1192"/>
      <c r="L41" s="1219">
        <v>1240</v>
      </c>
    </row>
    <row r="42" ht="31.5" customHeight="1">
      <c r="A42" s="1218">
        <f t="shared" ref="A42:A44" si="224">A41+1</f>
        <v>36</v>
      </c>
      <c r="B42" s="1079"/>
      <c r="C42" s="160" t="s">
        <v>1089</v>
      </c>
      <c r="D42" s="160" t="s">
        <v>93</v>
      </c>
      <c r="E42" s="216">
        <f t="shared" si="219"/>
        <v>2300</v>
      </c>
      <c r="F42" s="1192"/>
      <c r="L42" s="1219">
        <v>1240</v>
      </c>
    </row>
    <row r="43" ht="33.75" customHeight="1">
      <c r="A43" s="1218">
        <f t="shared" si="224"/>
        <v>37</v>
      </c>
      <c r="B43" s="1208"/>
      <c r="C43" s="160" t="s">
        <v>1090</v>
      </c>
      <c r="D43" s="160" t="s">
        <v>112</v>
      </c>
      <c r="E43" s="216">
        <f t="shared" si="219"/>
        <v>1100</v>
      </c>
      <c r="F43" s="1192"/>
      <c r="L43" s="1219">
        <v>570</v>
      </c>
    </row>
    <row r="44" ht="33.75" customHeight="1">
      <c r="A44" s="1222">
        <f t="shared" si="224"/>
        <v>38</v>
      </c>
      <c r="B44" s="1223"/>
      <c r="C44" s="173" t="s">
        <v>1091</v>
      </c>
      <c r="D44" s="173" t="s">
        <v>112</v>
      </c>
      <c r="E44" s="216">
        <f t="shared" si="219"/>
        <v>1100</v>
      </c>
      <c r="F44" s="1196"/>
      <c r="L44" s="1224">
        <v>570</v>
      </c>
    </row>
    <row r="45" s="140" customFormat="1" ht="20.25" customHeight="1">
      <c r="A45" s="1198" t="s">
        <v>1092</v>
      </c>
      <c r="B45" s="1199"/>
      <c r="C45" s="1199"/>
      <c r="D45" s="1199"/>
      <c r="E45" s="1199"/>
      <c r="F45" s="1200"/>
      <c r="G45" s="1183"/>
      <c r="I45" s="1176"/>
      <c r="J45" s="1176"/>
    </row>
    <row r="46" ht="16.5" customHeight="1">
      <c r="A46" s="201"/>
      <c r="B46" s="1227"/>
      <c r="C46" s="184" t="s">
        <v>1093</v>
      </c>
      <c r="D46" s="184"/>
      <c r="E46" s="205"/>
      <c r="F46" s="1228" t="s">
        <v>90</v>
      </c>
      <c r="L46" s="205"/>
    </row>
    <row r="47" ht="20.25" customHeight="1">
      <c r="A47" s="1229">
        <f>A35+1</f>
        <v>22</v>
      </c>
      <c r="B47" s="255"/>
      <c r="C47" s="160" t="s">
        <v>1094</v>
      </c>
      <c r="D47" s="160" t="s">
        <v>93</v>
      </c>
      <c r="E47" s="216">
        <f t="shared" si="219"/>
        <v>4900</v>
      </c>
      <c r="F47" s="1230"/>
      <c r="L47" s="1231">
        <v>2670</v>
      </c>
    </row>
    <row r="48" ht="30.75" customHeight="1">
      <c r="A48" s="158">
        <f t="shared" ref="A48:A49" si="225">A47+1</f>
        <v>23</v>
      </c>
      <c r="B48" s="255"/>
      <c r="C48" s="221" t="s">
        <v>1095</v>
      </c>
      <c r="D48" s="221" t="s">
        <v>93</v>
      </c>
      <c r="E48" s="216">
        <f t="shared" si="219"/>
        <v>4900</v>
      </c>
      <c r="F48" s="1230"/>
      <c r="L48" s="1231">
        <v>2670</v>
      </c>
    </row>
    <row r="49" ht="30.75" customHeight="1">
      <c r="A49" s="158">
        <f t="shared" si="225"/>
        <v>24</v>
      </c>
      <c r="B49" s="215"/>
      <c r="C49" s="221" t="s">
        <v>1096</v>
      </c>
      <c r="D49" s="221" t="s">
        <v>93</v>
      </c>
      <c r="E49" s="216">
        <f t="shared" si="219"/>
        <v>4900</v>
      </c>
      <c r="F49" s="1230"/>
      <c r="L49" s="1231">
        <v>2670</v>
      </c>
    </row>
    <row r="50" ht="16.5" customHeight="1">
      <c r="A50" s="158"/>
      <c r="B50" s="195"/>
      <c r="C50" s="165" t="s">
        <v>1097</v>
      </c>
      <c r="D50" s="160"/>
      <c r="E50" s="216"/>
      <c r="F50" s="1230"/>
      <c r="L50" s="1206"/>
    </row>
    <row r="51" ht="21.75" customHeight="1">
      <c r="A51" s="158">
        <f>A49+1</f>
        <v>25</v>
      </c>
      <c r="B51" s="195"/>
      <c r="C51" s="1232" t="s">
        <v>1098</v>
      </c>
      <c r="D51" s="1232" t="s">
        <v>93</v>
      </c>
      <c r="E51" s="216">
        <f t="shared" si="219"/>
        <v>3400</v>
      </c>
      <c r="F51" s="1230"/>
      <c r="H51" s="1233"/>
      <c r="L51" s="1232">
        <v>1860</v>
      </c>
    </row>
    <row r="52" ht="21.75" customHeight="1">
      <c r="A52" s="158">
        <f>A51+1</f>
        <v>26</v>
      </c>
      <c r="B52" s="195"/>
      <c r="C52" s="1232" t="s">
        <v>1099</v>
      </c>
      <c r="D52" s="1232" t="s">
        <v>93</v>
      </c>
      <c r="E52" s="216">
        <f t="shared" si="219"/>
        <v>3400</v>
      </c>
      <c r="F52" s="1230"/>
      <c r="H52" s="1233"/>
      <c r="L52" s="1232">
        <v>1860</v>
      </c>
    </row>
    <row r="53" ht="21.75" customHeight="1">
      <c r="A53" s="220"/>
      <c r="B53" s="208"/>
      <c r="C53" s="168" t="s">
        <v>103</v>
      </c>
      <c r="D53" s="160"/>
      <c r="E53" s="216"/>
      <c r="F53" s="1230"/>
      <c r="L53" s="1206"/>
    </row>
    <row r="54" ht="19.5" customHeight="1">
      <c r="A54" s="158">
        <f>A52+1</f>
        <v>27</v>
      </c>
      <c r="B54" s="251"/>
      <c r="C54" s="221" t="s">
        <v>1100</v>
      </c>
      <c r="D54" s="221" t="s">
        <v>93</v>
      </c>
      <c r="E54" s="216">
        <f t="shared" si="219"/>
        <v>2100</v>
      </c>
      <c r="F54" s="1230"/>
      <c r="L54" s="1219">
        <v>1160</v>
      </c>
    </row>
    <row r="55" ht="30.75" customHeight="1">
      <c r="A55" s="158">
        <f t="shared" ref="A55:A59" si="226">A54+1</f>
        <v>28</v>
      </c>
      <c r="B55" s="255"/>
      <c r="C55" s="221" t="s">
        <v>1101</v>
      </c>
      <c r="D55" s="221" t="s">
        <v>93</v>
      </c>
      <c r="E55" s="216">
        <f t="shared" si="219"/>
        <v>2100</v>
      </c>
      <c r="F55" s="1230"/>
      <c r="L55" s="1219">
        <v>1160</v>
      </c>
    </row>
    <row r="56" ht="30.75" customHeight="1">
      <c r="A56" s="158">
        <f t="shared" si="226"/>
        <v>29</v>
      </c>
      <c r="B56" s="215"/>
      <c r="C56" s="221" t="s">
        <v>1102</v>
      </c>
      <c r="D56" s="221" t="s">
        <v>93</v>
      </c>
      <c r="E56" s="216">
        <f t="shared" si="219"/>
        <v>2100</v>
      </c>
      <c r="F56" s="1230"/>
      <c r="L56" s="1219">
        <v>1160</v>
      </c>
    </row>
    <row r="57" ht="19.5" customHeight="1">
      <c r="A57" s="158">
        <f t="shared" si="226"/>
        <v>30</v>
      </c>
      <c r="B57" s="251"/>
      <c r="C57" s="160" t="s">
        <v>1103</v>
      </c>
      <c r="D57" s="221" t="s">
        <v>112</v>
      </c>
      <c r="E57" s="216">
        <f t="shared" si="219"/>
        <v>1200</v>
      </c>
      <c r="F57" s="1230"/>
      <c r="L57" s="1219">
        <v>660</v>
      </c>
    </row>
    <row r="58" ht="30.75" customHeight="1">
      <c r="A58" s="158">
        <f t="shared" si="226"/>
        <v>31</v>
      </c>
      <c r="B58" s="255"/>
      <c r="C58" s="160" t="s">
        <v>1104</v>
      </c>
      <c r="D58" s="160" t="s">
        <v>112</v>
      </c>
      <c r="E58" s="216">
        <f t="shared" si="219"/>
        <v>1500</v>
      </c>
      <c r="F58" s="1230"/>
      <c r="L58" s="1219">
        <v>810</v>
      </c>
    </row>
    <row r="59" ht="33.75" customHeight="1">
      <c r="A59" s="171">
        <f t="shared" si="226"/>
        <v>32</v>
      </c>
      <c r="B59" s="1234"/>
      <c r="C59" s="173" t="s">
        <v>1105</v>
      </c>
      <c r="D59" s="173" t="s">
        <v>112</v>
      </c>
      <c r="E59" s="216">
        <f t="shared" si="219"/>
        <v>1500</v>
      </c>
      <c r="F59" s="1235"/>
      <c r="L59" s="1224">
        <v>810</v>
      </c>
    </row>
    <row r="60" ht="16.5" customHeight="1">
      <c r="A60" s="214"/>
      <c r="B60" s="1227"/>
      <c r="C60" s="153" t="s">
        <v>250</v>
      </c>
      <c r="D60" s="153"/>
      <c r="E60" s="216"/>
      <c r="F60" s="1192" t="s">
        <v>222</v>
      </c>
      <c r="L60" s="1236"/>
    </row>
    <row r="61" ht="31.5" customHeight="1">
      <c r="A61" s="195">
        <f>A44+1</f>
        <v>39</v>
      </c>
      <c r="B61" s="255"/>
      <c r="C61" s="1232" t="s">
        <v>1106</v>
      </c>
      <c r="D61" s="1232" t="s">
        <v>93</v>
      </c>
      <c r="E61" s="216">
        <f t="shared" si="219"/>
        <v>6500</v>
      </c>
      <c r="F61" s="1192"/>
      <c r="L61" s="1232">
        <v>3500</v>
      </c>
    </row>
    <row r="62" ht="31.5" customHeight="1">
      <c r="A62" s="195">
        <f>A61+1</f>
        <v>40</v>
      </c>
      <c r="B62" s="215"/>
      <c r="C62" s="1232" t="s">
        <v>1107</v>
      </c>
      <c r="D62" s="1232" t="s">
        <v>93</v>
      </c>
      <c r="E62" s="216">
        <f t="shared" si="219"/>
        <v>6500</v>
      </c>
      <c r="F62" s="1192"/>
      <c r="L62" s="1232">
        <v>3500</v>
      </c>
    </row>
    <row r="63" ht="16.5" customHeight="1">
      <c r="A63" s="220"/>
      <c r="B63" s="169"/>
      <c r="C63" s="168" t="s">
        <v>103</v>
      </c>
      <c r="D63" s="169"/>
      <c r="E63" s="216"/>
      <c r="F63" s="1192"/>
      <c r="L63" s="1237"/>
    </row>
    <row r="64" ht="31.5" customHeight="1">
      <c r="A64" s="158">
        <f>A62+1</f>
        <v>41</v>
      </c>
      <c r="B64" s="169"/>
      <c r="C64" s="221" t="s">
        <v>1108</v>
      </c>
      <c r="D64" s="221" t="s">
        <v>93</v>
      </c>
      <c r="E64" s="216">
        <f t="shared" si="219"/>
        <v>4100</v>
      </c>
      <c r="F64" s="1192"/>
      <c r="L64" s="1237">
        <v>2230</v>
      </c>
    </row>
    <row r="65" ht="31.5" customHeight="1">
      <c r="A65" s="158">
        <f t="shared" ref="A65:A67" si="227">A64+1</f>
        <v>42</v>
      </c>
      <c r="B65" s="169"/>
      <c r="C65" s="221" t="s">
        <v>1109</v>
      </c>
      <c r="D65" s="221" t="s">
        <v>93</v>
      </c>
      <c r="E65" s="216">
        <f t="shared" si="219"/>
        <v>4900</v>
      </c>
      <c r="F65" s="1192"/>
      <c r="L65" s="1237">
        <v>2650</v>
      </c>
    </row>
    <row r="66" ht="33.75" customHeight="1">
      <c r="A66" s="158">
        <f t="shared" si="227"/>
        <v>43</v>
      </c>
      <c r="B66" s="169"/>
      <c r="C66" s="221" t="s">
        <v>1110</v>
      </c>
      <c r="D66" s="221" t="s">
        <v>112</v>
      </c>
      <c r="E66" s="216">
        <f t="shared" si="219"/>
        <v>3000</v>
      </c>
      <c r="F66" s="1192"/>
      <c r="L66" s="1237">
        <v>1610</v>
      </c>
    </row>
    <row r="67" ht="33.75" customHeight="1">
      <c r="A67" s="171">
        <f t="shared" si="227"/>
        <v>44</v>
      </c>
      <c r="B67" s="172"/>
      <c r="C67" s="213" t="s">
        <v>1111</v>
      </c>
      <c r="D67" s="173" t="s">
        <v>112</v>
      </c>
      <c r="E67" s="216">
        <f t="shared" si="219"/>
        <v>3000</v>
      </c>
      <c r="F67" s="1196"/>
      <c r="L67" s="1238">
        <v>1620</v>
      </c>
    </row>
    <row r="68" ht="16.5" customHeight="1">
      <c r="A68" s="1239"/>
      <c r="B68" s="1227"/>
      <c r="C68" s="153" t="s">
        <v>221</v>
      </c>
      <c r="D68" s="217"/>
      <c r="E68" s="216"/>
      <c r="F68" s="156" t="s">
        <v>222</v>
      </c>
      <c r="L68" s="1240"/>
    </row>
    <row r="69" s="140" customFormat="1" ht="27" customHeight="1">
      <c r="A69" s="1229">
        <f>A67+1</f>
        <v>45</v>
      </c>
      <c r="B69" s="255"/>
      <c r="C69" s="1232" t="s">
        <v>1112</v>
      </c>
      <c r="D69" s="1232" t="s">
        <v>93</v>
      </c>
      <c r="E69" s="216">
        <f t="shared" si="219"/>
        <v>6500</v>
      </c>
      <c r="F69" s="162"/>
      <c r="G69" s="1183"/>
      <c r="L69" s="1232">
        <v>3500</v>
      </c>
    </row>
    <row r="70" s="140" customFormat="1" ht="27" customHeight="1">
      <c r="A70" s="158">
        <f>A69+1</f>
        <v>46</v>
      </c>
      <c r="B70" s="215"/>
      <c r="C70" s="1232" t="s">
        <v>1113</v>
      </c>
      <c r="D70" s="1232" t="s">
        <v>93</v>
      </c>
      <c r="E70" s="216">
        <f t="shared" si="219"/>
        <v>6500</v>
      </c>
      <c r="F70" s="162"/>
      <c r="G70" s="1183"/>
      <c r="L70" s="1232">
        <v>3500</v>
      </c>
    </row>
    <row r="71" ht="16.5" customHeight="1">
      <c r="A71" s="1241"/>
      <c r="B71" s="169"/>
      <c r="C71" s="168" t="s">
        <v>103</v>
      </c>
      <c r="D71" s="160"/>
      <c r="E71" s="216"/>
      <c r="F71" s="162"/>
      <c r="L71" s="1206"/>
    </row>
    <row r="72" ht="24" customHeight="1">
      <c r="A72" s="1229">
        <f>A70+1</f>
        <v>47</v>
      </c>
      <c r="B72" s="169"/>
      <c r="C72" s="160" t="s">
        <v>1114</v>
      </c>
      <c r="D72" s="160" t="s">
        <v>93</v>
      </c>
      <c r="E72" s="216">
        <f t="shared" si="219"/>
        <v>3400</v>
      </c>
      <c r="F72" s="162"/>
      <c r="L72" s="1206">
        <v>1850</v>
      </c>
    </row>
    <row r="73" ht="24" customHeight="1">
      <c r="A73" s="158">
        <f t="shared" ref="A73:A75" si="228">A72+1</f>
        <v>48</v>
      </c>
      <c r="B73" s="169"/>
      <c r="C73" s="160" t="s">
        <v>1115</v>
      </c>
      <c r="D73" s="160" t="s">
        <v>93</v>
      </c>
      <c r="E73" s="216">
        <f t="shared" si="219"/>
        <v>3600</v>
      </c>
      <c r="F73" s="162"/>
      <c r="L73" s="1206">
        <v>1970</v>
      </c>
    </row>
    <row r="74" ht="34.5" customHeight="1">
      <c r="A74" s="158">
        <f t="shared" si="228"/>
        <v>49</v>
      </c>
      <c r="B74" s="169"/>
      <c r="C74" s="160" t="s">
        <v>1116</v>
      </c>
      <c r="D74" s="160" t="s">
        <v>112</v>
      </c>
      <c r="E74" s="216">
        <f t="shared" si="219"/>
        <v>1400</v>
      </c>
      <c r="F74" s="162"/>
      <c r="L74" s="1206">
        <v>740</v>
      </c>
    </row>
    <row r="75" ht="34.5" customHeight="1">
      <c r="A75" s="1242">
        <f t="shared" si="228"/>
        <v>50</v>
      </c>
      <c r="B75" s="172"/>
      <c r="C75" s="173" t="s">
        <v>1117</v>
      </c>
      <c r="D75" s="173" t="s">
        <v>112</v>
      </c>
      <c r="E75" s="216">
        <f t="shared" si="219"/>
        <v>1600</v>
      </c>
      <c r="F75" s="174"/>
      <c r="L75" s="1197">
        <v>880</v>
      </c>
    </row>
    <row r="76" s="140" customFormat="1" ht="20.25" customHeight="1">
      <c r="A76" s="1212" t="s">
        <v>1118</v>
      </c>
      <c r="B76" s="1213"/>
      <c r="C76" s="1213"/>
      <c r="D76" s="1213"/>
      <c r="E76" s="1213"/>
      <c r="F76" s="1214"/>
      <c r="G76" s="1183"/>
      <c r="I76" s="1176"/>
      <c r="J76" s="1176"/>
    </row>
    <row r="77" ht="16.5" customHeight="1">
      <c r="A77" s="1243"/>
      <c r="B77" s="1227"/>
      <c r="C77" s="240" t="s">
        <v>1119</v>
      </c>
      <c r="D77" s="202"/>
      <c r="E77" s="205"/>
      <c r="F77" s="206" t="s">
        <v>704</v>
      </c>
      <c r="L77" s="205"/>
    </row>
    <row r="78" ht="19.5" customHeight="1">
      <c r="A78" s="1229">
        <f>A75+1</f>
        <v>51</v>
      </c>
      <c r="B78" s="255"/>
      <c r="C78" s="160" t="s">
        <v>1120</v>
      </c>
      <c r="D78" s="160" t="s">
        <v>93</v>
      </c>
      <c r="E78" s="216">
        <f t="shared" ref="E77:E140" si="229">ROUND(L78*1.85,-2)</f>
        <v>9200</v>
      </c>
      <c r="F78" s="162"/>
      <c r="L78" s="1206">
        <v>4990</v>
      </c>
    </row>
    <row r="79" ht="19.5" customHeight="1">
      <c r="A79" s="1229">
        <f t="shared" ref="A79:A82" si="230">A78+1</f>
        <v>52</v>
      </c>
      <c r="B79" s="255"/>
      <c r="C79" s="160" t="s">
        <v>1121</v>
      </c>
      <c r="D79" s="160" t="s">
        <v>93</v>
      </c>
      <c r="E79" s="216">
        <f t="shared" si="229"/>
        <v>9200</v>
      </c>
      <c r="F79" s="162"/>
      <c r="L79" s="1206">
        <v>4990</v>
      </c>
    </row>
    <row r="80" ht="19.5" customHeight="1">
      <c r="A80" s="1229">
        <f t="shared" si="230"/>
        <v>53</v>
      </c>
      <c r="B80" s="255"/>
      <c r="C80" s="160" t="s">
        <v>1122</v>
      </c>
      <c r="D80" s="160" t="s">
        <v>93</v>
      </c>
      <c r="E80" s="216">
        <f t="shared" si="229"/>
        <v>9200</v>
      </c>
      <c r="F80" s="162"/>
      <c r="L80" s="1206">
        <v>4990</v>
      </c>
    </row>
    <row r="81" ht="19.5" customHeight="1">
      <c r="A81" s="1229">
        <f t="shared" si="230"/>
        <v>54</v>
      </c>
      <c r="B81" s="255"/>
      <c r="C81" s="160" t="s">
        <v>1123</v>
      </c>
      <c r="D81" s="160" t="s">
        <v>93</v>
      </c>
      <c r="E81" s="216">
        <f t="shared" si="229"/>
        <v>9200</v>
      </c>
      <c r="F81" s="162"/>
      <c r="L81" s="1206">
        <v>4990</v>
      </c>
    </row>
    <row r="82" ht="19.5" customHeight="1">
      <c r="A82" s="1229">
        <f t="shared" si="230"/>
        <v>55</v>
      </c>
      <c r="B82" s="215"/>
      <c r="C82" s="160" t="s">
        <v>1124</v>
      </c>
      <c r="D82" s="160" t="s">
        <v>93</v>
      </c>
      <c r="E82" s="216">
        <f t="shared" si="229"/>
        <v>11500</v>
      </c>
      <c r="F82" s="162"/>
      <c r="L82" s="1206">
        <v>6200</v>
      </c>
    </row>
    <row r="83" ht="16.5" customHeight="1">
      <c r="A83" s="1241"/>
      <c r="B83" s="169"/>
      <c r="C83" s="168" t="s">
        <v>103</v>
      </c>
      <c r="D83" s="169"/>
      <c r="E83" s="216"/>
      <c r="F83" s="162"/>
      <c r="L83" s="1206"/>
    </row>
    <row r="84" ht="21" customHeight="1">
      <c r="A84" s="1229">
        <f>A82+1</f>
        <v>56</v>
      </c>
      <c r="B84" s="251"/>
      <c r="C84" s="160" t="s">
        <v>1125</v>
      </c>
      <c r="D84" s="160" t="s">
        <v>93</v>
      </c>
      <c r="E84" s="216">
        <f t="shared" si="229"/>
        <v>4100</v>
      </c>
      <c r="F84" s="162"/>
      <c r="L84" s="1206">
        <v>2190</v>
      </c>
    </row>
    <row r="85" ht="21" customHeight="1">
      <c r="A85" s="1229">
        <f t="shared" ref="A85:A93" si="231">A84+1</f>
        <v>57</v>
      </c>
      <c r="B85" s="255"/>
      <c r="C85" s="160" t="s">
        <v>1126</v>
      </c>
      <c r="D85" s="160" t="s">
        <v>93</v>
      </c>
      <c r="E85" s="216">
        <f t="shared" si="229"/>
        <v>4100</v>
      </c>
      <c r="F85" s="162"/>
      <c r="L85" s="1206">
        <v>2230</v>
      </c>
    </row>
    <row r="86" ht="21" customHeight="1">
      <c r="A86" s="1229">
        <f t="shared" si="231"/>
        <v>58</v>
      </c>
      <c r="B86" s="255"/>
      <c r="C86" s="160" t="s">
        <v>1127</v>
      </c>
      <c r="D86" s="160" t="s">
        <v>93</v>
      </c>
      <c r="E86" s="216">
        <f t="shared" si="229"/>
        <v>4100</v>
      </c>
      <c r="F86" s="162"/>
      <c r="L86" s="1206">
        <v>2190</v>
      </c>
    </row>
    <row r="87" ht="21" customHeight="1">
      <c r="A87" s="1229">
        <f t="shared" si="231"/>
        <v>59</v>
      </c>
      <c r="B87" s="255"/>
      <c r="C87" s="160" t="s">
        <v>1128</v>
      </c>
      <c r="D87" s="160" t="s">
        <v>93</v>
      </c>
      <c r="E87" s="216">
        <f t="shared" si="229"/>
        <v>4100</v>
      </c>
      <c r="F87" s="162"/>
      <c r="L87" s="1206">
        <v>2190</v>
      </c>
    </row>
    <row r="88" ht="21" customHeight="1">
      <c r="A88" s="1229">
        <f t="shared" si="231"/>
        <v>60</v>
      </c>
      <c r="B88" s="215"/>
      <c r="C88" s="160" t="s">
        <v>1129</v>
      </c>
      <c r="D88" s="160" t="s">
        <v>93</v>
      </c>
      <c r="E88" s="216">
        <f t="shared" si="229"/>
        <v>5000</v>
      </c>
      <c r="F88" s="162"/>
      <c r="L88" s="1206">
        <v>2710</v>
      </c>
    </row>
    <row r="89" ht="30.75" customHeight="1">
      <c r="A89" s="1229">
        <f t="shared" si="231"/>
        <v>61</v>
      </c>
      <c r="B89" s="251"/>
      <c r="C89" s="160" t="s">
        <v>1130</v>
      </c>
      <c r="D89" s="160" t="s">
        <v>112</v>
      </c>
      <c r="E89" s="216">
        <f t="shared" si="229"/>
        <v>1500</v>
      </c>
      <c r="F89" s="162"/>
      <c r="L89" s="1206">
        <v>800</v>
      </c>
    </row>
    <row r="90" ht="31.5" customHeight="1">
      <c r="A90" s="1229">
        <f t="shared" si="231"/>
        <v>62</v>
      </c>
      <c r="B90" s="255"/>
      <c r="C90" s="160" t="s">
        <v>1131</v>
      </c>
      <c r="D90" s="160" t="s">
        <v>112</v>
      </c>
      <c r="E90" s="216">
        <f t="shared" si="229"/>
        <v>1400</v>
      </c>
      <c r="F90" s="162"/>
      <c r="L90" s="1206">
        <v>780</v>
      </c>
    </row>
    <row r="91" ht="31.5" customHeight="1">
      <c r="A91" s="1229">
        <f t="shared" si="231"/>
        <v>63</v>
      </c>
      <c r="B91" s="255"/>
      <c r="C91" s="160" t="s">
        <v>1132</v>
      </c>
      <c r="D91" s="160" t="s">
        <v>112</v>
      </c>
      <c r="E91" s="216">
        <f t="shared" si="229"/>
        <v>1400</v>
      </c>
      <c r="F91" s="162"/>
      <c r="L91" s="1206">
        <v>780</v>
      </c>
    </row>
    <row r="92" ht="31.5" customHeight="1">
      <c r="A92" s="1229">
        <f t="shared" si="231"/>
        <v>64</v>
      </c>
      <c r="B92" s="255"/>
      <c r="C92" s="160" t="s">
        <v>1133</v>
      </c>
      <c r="D92" s="160" t="s">
        <v>112</v>
      </c>
      <c r="E92" s="216">
        <f t="shared" si="229"/>
        <v>1400</v>
      </c>
      <c r="F92" s="162"/>
      <c r="L92" s="1206">
        <v>780</v>
      </c>
    </row>
    <row r="93" ht="31.5" customHeight="1">
      <c r="A93" s="1244">
        <f t="shared" si="231"/>
        <v>65</v>
      </c>
      <c r="B93" s="255"/>
      <c r="C93" s="194" t="s">
        <v>1134</v>
      </c>
      <c r="D93" s="194" t="s">
        <v>112</v>
      </c>
      <c r="E93" s="216">
        <f t="shared" si="229"/>
        <v>2300</v>
      </c>
      <c r="F93" s="1245"/>
      <c r="L93" s="1211">
        <v>1230</v>
      </c>
    </row>
    <row r="94" ht="16.5" customHeight="1">
      <c r="A94" s="201"/>
      <c r="B94" s="238"/>
      <c r="C94" s="184" t="s">
        <v>1135</v>
      </c>
      <c r="D94" s="202"/>
      <c r="E94" s="216"/>
      <c r="F94" s="1228" t="s">
        <v>90</v>
      </c>
      <c r="L94" s="1203"/>
    </row>
    <row r="95" ht="21" customHeight="1">
      <c r="A95" s="1229">
        <f>A93+1</f>
        <v>66</v>
      </c>
      <c r="B95" s="208"/>
      <c r="C95" s="160" t="s">
        <v>1136</v>
      </c>
      <c r="D95" s="160" t="s">
        <v>93</v>
      </c>
      <c r="E95" s="216">
        <f t="shared" si="229"/>
        <v>4800</v>
      </c>
      <c r="F95" s="1230"/>
      <c r="L95" s="1219">
        <v>2570</v>
      </c>
    </row>
    <row r="96" ht="21" customHeight="1">
      <c r="A96" s="1205">
        <f t="shared" ref="A96:A97" si="232">A95+1</f>
        <v>67</v>
      </c>
      <c r="B96" s="208"/>
      <c r="C96" s="160" t="s">
        <v>1137</v>
      </c>
      <c r="D96" s="160" t="s">
        <v>93</v>
      </c>
      <c r="E96" s="216">
        <f t="shared" si="229"/>
        <v>6600</v>
      </c>
      <c r="F96" s="1230"/>
      <c r="L96" s="1219">
        <v>3560</v>
      </c>
    </row>
    <row r="97" ht="31.5" customHeight="1">
      <c r="A97" s="1205">
        <f t="shared" si="232"/>
        <v>68</v>
      </c>
      <c r="B97" s="208"/>
      <c r="C97" s="160" t="s">
        <v>1138</v>
      </c>
      <c r="D97" s="160" t="s">
        <v>93</v>
      </c>
      <c r="E97" s="216">
        <f t="shared" si="229"/>
        <v>4800</v>
      </c>
      <c r="F97" s="1230"/>
      <c r="L97" s="1219">
        <v>2570</v>
      </c>
    </row>
    <row r="98" s="140" customFormat="1" ht="16.5" customHeight="1">
      <c r="A98" s="1229"/>
      <c r="B98" s="1246"/>
      <c r="C98" s="165" t="s">
        <v>1139</v>
      </c>
      <c r="D98" s="166"/>
      <c r="E98" s="216"/>
      <c r="F98" s="1230"/>
      <c r="G98" s="1183"/>
      <c r="L98" s="1247"/>
    </row>
    <row r="99" s="140" customFormat="1" ht="16.5" customHeight="1">
      <c r="A99" s="1229">
        <f>A97+1</f>
        <v>69</v>
      </c>
      <c r="B99" s="1248"/>
      <c r="C99" s="160" t="s">
        <v>1140</v>
      </c>
      <c r="D99" s="160" t="s">
        <v>93</v>
      </c>
      <c r="E99" s="216">
        <f t="shared" si="229"/>
        <v>4800</v>
      </c>
      <c r="F99" s="1230"/>
      <c r="G99" s="1183"/>
      <c r="L99" s="1219">
        <v>2570</v>
      </c>
    </row>
    <row r="100" s="140" customFormat="1" ht="16.5" customHeight="1">
      <c r="A100" s="1229">
        <f>A99+1</f>
        <v>70</v>
      </c>
      <c r="B100" s="1248"/>
      <c r="C100" s="160" t="s">
        <v>1141</v>
      </c>
      <c r="D100" s="160" t="s">
        <v>93</v>
      </c>
      <c r="E100" s="216">
        <f t="shared" si="229"/>
        <v>7500</v>
      </c>
      <c r="F100" s="1230"/>
      <c r="G100" s="1183"/>
      <c r="L100" s="1219">
        <v>4040</v>
      </c>
    </row>
    <row r="101" s="140" customFormat="1" ht="31.5" customHeight="1">
      <c r="A101" s="1229">
        <f>A100+1</f>
        <v>71</v>
      </c>
      <c r="B101" s="617"/>
      <c r="C101" s="160" t="s">
        <v>1142</v>
      </c>
      <c r="D101" s="160" t="s">
        <v>93</v>
      </c>
      <c r="E101" s="216">
        <f t="shared" si="229"/>
        <v>4800</v>
      </c>
      <c r="F101" s="1230"/>
      <c r="G101" s="1183"/>
      <c r="L101" s="1219">
        <v>2570</v>
      </c>
    </row>
    <row r="102" s="140" customFormat="1" ht="16.5" customHeight="1">
      <c r="A102" s="1249"/>
      <c r="B102" s="195"/>
      <c r="C102" s="165" t="s">
        <v>1143</v>
      </c>
      <c r="D102" s="166"/>
      <c r="E102" s="216"/>
      <c r="F102" s="1230"/>
      <c r="G102" s="1183"/>
      <c r="L102" s="1247"/>
    </row>
    <row r="103" s="140" customFormat="1" ht="16.5" customHeight="1">
      <c r="A103" s="1249">
        <f>A101+1</f>
        <v>72</v>
      </c>
      <c r="B103" s="195"/>
      <c r="C103" s="160" t="s">
        <v>1144</v>
      </c>
      <c r="D103" s="160" t="s">
        <v>93</v>
      </c>
      <c r="E103" s="216">
        <f t="shared" si="229"/>
        <v>6500</v>
      </c>
      <c r="F103" s="1230"/>
      <c r="G103" s="1183"/>
      <c r="L103" s="1250">
        <v>3540</v>
      </c>
    </row>
    <row r="104" s="140" customFormat="1" ht="16.5" customHeight="1">
      <c r="A104" s="1249">
        <f>A103+1</f>
        <v>73</v>
      </c>
      <c r="B104" s="195"/>
      <c r="C104" s="160" t="s">
        <v>1145</v>
      </c>
      <c r="D104" s="160" t="s">
        <v>93</v>
      </c>
      <c r="E104" s="216">
        <f t="shared" si="229"/>
        <v>7400</v>
      </c>
      <c r="F104" s="1230"/>
      <c r="G104" s="1183"/>
      <c r="L104" s="1250">
        <v>4010</v>
      </c>
    </row>
    <row r="105" s="140" customFormat="1" ht="16.5" customHeight="1">
      <c r="A105" s="1229"/>
      <c r="B105" s="1246"/>
      <c r="C105" s="165" t="s">
        <v>1146</v>
      </c>
      <c r="D105" s="166"/>
      <c r="E105" s="216"/>
      <c r="F105" s="1230"/>
      <c r="G105" s="1183"/>
      <c r="L105" s="1247"/>
    </row>
    <row r="106" s="140" customFormat="1" ht="16.5" customHeight="1">
      <c r="A106" s="1229">
        <f>A104+1</f>
        <v>74</v>
      </c>
      <c r="B106" s="1248"/>
      <c r="C106" s="160" t="s">
        <v>1147</v>
      </c>
      <c r="D106" s="160" t="s">
        <v>93</v>
      </c>
      <c r="E106" s="216">
        <f t="shared" si="229"/>
        <v>4800</v>
      </c>
      <c r="F106" s="1230"/>
      <c r="G106" s="1183"/>
      <c r="L106" s="1219">
        <v>2570</v>
      </c>
    </row>
    <row r="107" s="140" customFormat="1" ht="16.5" customHeight="1">
      <c r="A107" s="1229">
        <f t="shared" ref="A107:A108" si="233">A106+1</f>
        <v>75</v>
      </c>
      <c r="B107" s="1248"/>
      <c r="C107" s="160" t="s">
        <v>1148</v>
      </c>
      <c r="D107" s="160" t="s">
        <v>93</v>
      </c>
      <c r="E107" s="216">
        <f t="shared" si="229"/>
        <v>7500</v>
      </c>
      <c r="F107" s="1230"/>
      <c r="G107" s="1183"/>
      <c r="L107" s="1250">
        <v>4030</v>
      </c>
    </row>
    <row r="108" s="140" customFormat="1" ht="31.5" customHeight="1">
      <c r="A108" s="1229">
        <f t="shared" si="233"/>
        <v>76</v>
      </c>
      <c r="B108" s="617"/>
      <c r="C108" s="160" t="s">
        <v>1149</v>
      </c>
      <c r="D108" s="160" t="s">
        <v>93</v>
      </c>
      <c r="E108" s="216">
        <f t="shared" si="229"/>
        <v>6900</v>
      </c>
      <c r="F108" s="1230"/>
      <c r="G108" s="1183"/>
      <c r="L108" s="1250">
        <v>3750</v>
      </c>
    </row>
    <row r="109" s="140" customFormat="1" ht="16.5" customHeight="1">
      <c r="A109" s="1229"/>
      <c r="B109" s="195"/>
      <c r="C109" s="165" t="s">
        <v>1150</v>
      </c>
      <c r="D109" s="166"/>
      <c r="E109" s="216"/>
      <c r="F109" s="1230"/>
      <c r="G109" s="1183"/>
      <c r="L109" s="1247"/>
    </row>
    <row r="110" s="140" customFormat="1" ht="16.5" customHeight="1">
      <c r="A110" s="1229">
        <f>A108+1</f>
        <v>77</v>
      </c>
      <c r="B110" s="195"/>
      <c r="C110" s="160" t="s">
        <v>1151</v>
      </c>
      <c r="D110" s="160" t="s">
        <v>93</v>
      </c>
      <c r="E110" s="216">
        <f t="shared" si="229"/>
        <v>4800</v>
      </c>
      <c r="F110" s="1230"/>
      <c r="G110" s="1183"/>
      <c r="L110" s="1219">
        <v>2570</v>
      </c>
    </row>
    <row r="111" s="140" customFormat="1" ht="16.5" customHeight="1">
      <c r="A111" s="1229"/>
      <c r="B111" s="195"/>
      <c r="C111" s="165" t="s">
        <v>1152</v>
      </c>
      <c r="D111" s="166"/>
      <c r="E111" s="216"/>
      <c r="F111" s="1230"/>
      <c r="G111" s="1183"/>
      <c r="L111" s="1247"/>
    </row>
    <row r="112" s="140" customFormat="1" ht="16.5" customHeight="1">
      <c r="A112" s="1229">
        <f>A110+1</f>
        <v>78</v>
      </c>
      <c r="B112" s="195"/>
      <c r="C112" s="160" t="s">
        <v>1153</v>
      </c>
      <c r="D112" s="160" t="s">
        <v>93</v>
      </c>
      <c r="E112" s="216">
        <f t="shared" si="229"/>
        <v>5700</v>
      </c>
      <c r="F112" s="1230"/>
      <c r="G112" s="1183"/>
      <c r="L112" s="1250">
        <v>3070</v>
      </c>
    </row>
    <row r="113" s="140" customFormat="1" ht="16.5" customHeight="1">
      <c r="A113" s="1229"/>
      <c r="B113" s="159"/>
      <c r="C113" s="168" t="s">
        <v>103</v>
      </c>
      <c r="D113" s="160"/>
      <c r="E113" s="216"/>
      <c r="F113" s="1230"/>
      <c r="G113" s="1183"/>
      <c r="L113" s="163"/>
    </row>
    <row r="114" ht="16.5" customHeight="1">
      <c r="A114" s="1229">
        <f>A112+1</f>
        <v>79</v>
      </c>
      <c r="B114" s="1246"/>
      <c r="C114" s="160" t="s">
        <v>1154</v>
      </c>
      <c r="D114" s="160" t="s">
        <v>93</v>
      </c>
      <c r="E114" s="216">
        <f t="shared" si="229"/>
        <v>2000</v>
      </c>
      <c r="F114" s="1230"/>
      <c r="L114" s="1250">
        <v>1070</v>
      </c>
    </row>
    <row r="115" ht="16.5" customHeight="1">
      <c r="A115" s="1229">
        <f t="shared" ref="A115:A123" si="234">A114+1</f>
        <v>80</v>
      </c>
      <c r="B115" s="1248"/>
      <c r="C115" s="160" t="s">
        <v>1155</v>
      </c>
      <c r="D115" s="160" t="s">
        <v>93</v>
      </c>
      <c r="E115" s="216">
        <f t="shared" si="229"/>
        <v>2000</v>
      </c>
      <c r="F115" s="1230"/>
      <c r="L115" s="1250">
        <v>1070</v>
      </c>
    </row>
    <row r="116" ht="16.5" customHeight="1">
      <c r="A116" s="1229">
        <f t="shared" si="234"/>
        <v>81</v>
      </c>
      <c r="B116" s="1248"/>
      <c r="C116" s="160" t="s">
        <v>1156</v>
      </c>
      <c r="D116" s="160" t="s">
        <v>93</v>
      </c>
      <c r="E116" s="216">
        <f t="shared" si="229"/>
        <v>2600</v>
      </c>
      <c r="F116" s="1230"/>
      <c r="L116" s="1250">
        <v>1420</v>
      </c>
    </row>
    <row r="117" ht="16.5" customHeight="1">
      <c r="A117" s="1229">
        <f t="shared" si="234"/>
        <v>82</v>
      </c>
      <c r="B117" s="1248"/>
      <c r="C117" s="160" t="s">
        <v>1157</v>
      </c>
      <c r="D117" s="160" t="s">
        <v>93</v>
      </c>
      <c r="E117" s="216">
        <f t="shared" si="229"/>
        <v>2000</v>
      </c>
      <c r="F117" s="1230"/>
      <c r="L117" s="1250">
        <v>1070</v>
      </c>
    </row>
    <row r="118" ht="16.5" customHeight="1">
      <c r="A118" s="1229">
        <f t="shared" si="234"/>
        <v>83</v>
      </c>
      <c r="B118" s="617"/>
      <c r="C118" s="160" t="s">
        <v>1158</v>
      </c>
      <c r="D118" s="160" t="s">
        <v>93</v>
      </c>
      <c r="E118" s="216">
        <f t="shared" si="229"/>
        <v>2600</v>
      </c>
      <c r="F118" s="1230"/>
      <c r="L118" s="1250">
        <v>1420</v>
      </c>
    </row>
    <row r="119" ht="16.5" customHeight="1">
      <c r="A119" s="1229">
        <f t="shared" si="234"/>
        <v>84</v>
      </c>
      <c r="B119" s="208"/>
      <c r="C119" s="160" t="s">
        <v>1159</v>
      </c>
      <c r="D119" s="160" t="s">
        <v>112</v>
      </c>
      <c r="E119" s="216">
        <f t="shared" si="229"/>
        <v>1400</v>
      </c>
      <c r="F119" s="1230"/>
      <c r="L119" s="1250">
        <v>750</v>
      </c>
      <c r="O119" s="216">
        <f>ROUND(V119*1.85,-2)</f>
        <v>0</v>
      </c>
    </row>
    <row r="120" ht="16.5" customHeight="1">
      <c r="A120" s="1229">
        <f t="shared" si="234"/>
        <v>85</v>
      </c>
      <c r="B120" s="208"/>
      <c r="C120" s="160" t="s">
        <v>1160</v>
      </c>
      <c r="D120" s="160" t="s">
        <v>112</v>
      </c>
      <c r="E120" s="216">
        <f t="shared" si="229"/>
        <v>1400</v>
      </c>
      <c r="F120" s="1230"/>
      <c r="L120" s="1250">
        <v>750</v>
      </c>
    </row>
    <row r="121" ht="16.5" customHeight="1">
      <c r="A121" s="1229">
        <f t="shared" si="234"/>
        <v>86</v>
      </c>
      <c r="B121" s="208"/>
      <c r="C121" s="160" t="s">
        <v>1161</v>
      </c>
      <c r="D121" s="160" t="s">
        <v>112</v>
      </c>
      <c r="E121" s="216">
        <f t="shared" si="229"/>
        <v>1800</v>
      </c>
      <c r="F121" s="1230"/>
      <c r="L121" s="1250">
        <v>990</v>
      </c>
    </row>
    <row r="122" ht="16.5" customHeight="1">
      <c r="A122" s="1229">
        <f t="shared" si="234"/>
        <v>87</v>
      </c>
      <c r="B122" s="251"/>
      <c r="C122" s="160" t="s">
        <v>1162</v>
      </c>
      <c r="D122" s="160" t="s">
        <v>112</v>
      </c>
      <c r="E122" s="216">
        <f t="shared" si="229"/>
        <v>1400</v>
      </c>
      <c r="F122" s="1230"/>
      <c r="L122" s="1250">
        <v>750</v>
      </c>
    </row>
    <row r="123" ht="16.5" customHeight="1">
      <c r="A123" s="1229">
        <f t="shared" si="234"/>
        <v>88</v>
      </c>
      <c r="B123" s="212"/>
      <c r="C123" s="173" t="s">
        <v>1163</v>
      </c>
      <c r="D123" s="173" t="s">
        <v>112</v>
      </c>
      <c r="E123" s="1251">
        <f t="shared" si="229"/>
        <v>1800</v>
      </c>
      <c r="F123" s="1235"/>
      <c r="L123" s="1252">
        <v>990</v>
      </c>
    </row>
    <row r="124" s="140" customFormat="1" ht="16.5" customHeight="1">
      <c r="A124" s="1253"/>
      <c r="B124" s="151"/>
      <c r="C124" s="153" t="s">
        <v>1164</v>
      </c>
      <c r="D124" s="177"/>
      <c r="E124" s="216"/>
      <c r="F124" s="178" t="s">
        <v>90</v>
      </c>
      <c r="G124" s="1183"/>
      <c r="L124" s="157"/>
    </row>
    <row r="125" ht="32.25" customHeight="1">
      <c r="A125" s="1229">
        <f>A123+1</f>
        <v>89</v>
      </c>
      <c r="B125" s="169"/>
      <c r="C125" s="160" t="s">
        <v>1165</v>
      </c>
      <c r="D125" s="160" t="s">
        <v>93</v>
      </c>
      <c r="E125" s="216">
        <f t="shared" si="229"/>
        <v>7400</v>
      </c>
      <c r="F125" s="179"/>
      <c r="L125" s="1250">
        <v>3990</v>
      </c>
    </row>
    <row r="126" s="140" customFormat="1" ht="16.5" customHeight="1">
      <c r="A126" s="1229">
        <f t="shared" ref="A126:A128" si="235">A125+1</f>
        <v>90</v>
      </c>
      <c r="B126" s="1246"/>
      <c r="C126" s="168" t="s">
        <v>103</v>
      </c>
      <c r="D126" s="160"/>
      <c r="E126" s="216"/>
      <c r="F126" s="179"/>
      <c r="G126" s="1183"/>
      <c r="L126" s="163"/>
    </row>
    <row r="127" ht="18" customHeight="1">
      <c r="A127" s="1229">
        <f t="shared" si="235"/>
        <v>91</v>
      </c>
      <c r="B127" s="1248"/>
      <c r="C127" s="160" t="s">
        <v>1166</v>
      </c>
      <c r="D127" s="160" t="s">
        <v>93</v>
      </c>
      <c r="E127" s="216">
        <f t="shared" si="229"/>
        <v>2300</v>
      </c>
      <c r="F127" s="179"/>
      <c r="L127" s="1250">
        <v>1250</v>
      </c>
    </row>
    <row r="128" ht="32.25" customHeight="1">
      <c r="A128" s="1242">
        <f t="shared" si="235"/>
        <v>92</v>
      </c>
      <c r="B128" s="1254"/>
      <c r="C128" s="173" t="s">
        <v>1167</v>
      </c>
      <c r="D128" s="173" t="s">
        <v>112</v>
      </c>
      <c r="E128" s="1251">
        <f t="shared" si="229"/>
        <v>1600</v>
      </c>
      <c r="F128" s="180"/>
      <c r="L128" s="1252">
        <v>840</v>
      </c>
    </row>
    <row r="129" ht="16.5" customHeight="1">
      <c r="A129" s="1255"/>
      <c r="B129" s="1227"/>
      <c r="C129" s="184" t="s">
        <v>1168</v>
      </c>
      <c r="D129" s="202"/>
      <c r="E129" s="216"/>
      <c r="F129" s="206" t="s">
        <v>1169</v>
      </c>
      <c r="L129" s="1203"/>
    </row>
    <row r="130" s="140" customFormat="1" ht="16.5" customHeight="1">
      <c r="A130" s="1229">
        <f>A128+1</f>
        <v>93</v>
      </c>
      <c r="B130" s="255"/>
      <c r="C130" s="160" t="s">
        <v>1170</v>
      </c>
      <c r="D130" s="160" t="s">
        <v>93</v>
      </c>
      <c r="E130" s="216">
        <f t="shared" si="229"/>
        <v>9300</v>
      </c>
      <c r="F130" s="162"/>
      <c r="G130" s="1183"/>
      <c r="L130" s="1250">
        <v>5000</v>
      </c>
    </row>
    <row r="131" s="140" customFormat="1" ht="16.5" customHeight="1">
      <c r="A131" s="1229">
        <f t="shared" ref="A131:A132" si="236">A130+1</f>
        <v>94</v>
      </c>
      <c r="B131" s="255"/>
      <c r="C131" s="160" t="s">
        <v>1171</v>
      </c>
      <c r="D131" s="160" t="s">
        <v>93</v>
      </c>
      <c r="E131" s="216">
        <f t="shared" si="229"/>
        <v>9300</v>
      </c>
      <c r="F131" s="162"/>
      <c r="G131" s="1183"/>
      <c r="L131" s="1250">
        <v>5000</v>
      </c>
    </row>
    <row r="132" s="140" customFormat="1" ht="16.5" customHeight="1">
      <c r="A132" s="1229">
        <f t="shared" si="236"/>
        <v>95</v>
      </c>
      <c r="B132" s="215"/>
      <c r="C132" s="160" t="s">
        <v>1172</v>
      </c>
      <c r="D132" s="160" t="s">
        <v>93</v>
      </c>
      <c r="E132" s="216">
        <f t="shared" si="229"/>
        <v>9300</v>
      </c>
      <c r="F132" s="162"/>
      <c r="G132" s="1183"/>
      <c r="L132" s="1250">
        <v>5000</v>
      </c>
    </row>
    <row r="133" ht="18" customHeight="1">
      <c r="A133" s="1229"/>
      <c r="B133" s="251"/>
      <c r="C133" s="1256" t="s">
        <v>1173</v>
      </c>
      <c r="D133" s="169"/>
      <c r="E133" s="216"/>
      <c r="F133" s="1245" t="s">
        <v>1174</v>
      </c>
      <c r="L133" s="1208"/>
    </row>
    <row r="134" ht="18" customHeight="1">
      <c r="A134" s="1229">
        <f>A132+1</f>
        <v>96</v>
      </c>
      <c r="B134" s="255"/>
      <c r="C134" s="160" t="s">
        <v>1175</v>
      </c>
      <c r="D134" s="160" t="s">
        <v>93</v>
      </c>
      <c r="E134" s="216">
        <f t="shared" si="229"/>
        <v>7600</v>
      </c>
      <c r="F134" s="1230"/>
      <c r="L134" s="1250">
        <v>4100</v>
      </c>
    </row>
    <row r="135" ht="18" customHeight="1">
      <c r="A135" s="1229">
        <f t="shared" ref="A135:A138" si="237">A134+1</f>
        <v>97</v>
      </c>
      <c r="B135" s="255"/>
      <c r="C135" s="160" t="s">
        <v>1176</v>
      </c>
      <c r="D135" s="160" t="s">
        <v>93</v>
      </c>
      <c r="E135" s="216">
        <f t="shared" si="229"/>
        <v>7600</v>
      </c>
      <c r="F135" s="1230"/>
      <c r="L135" s="1250">
        <v>4100</v>
      </c>
    </row>
    <row r="136" ht="18" customHeight="1">
      <c r="A136" s="1229">
        <f t="shared" si="237"/>
        <v>98</v>
      </c>
      <c r="B136" s="255"/>
      <c r="C136" s="160" t="s">
        <v>1177</v>
      </c>
      <c r="D136" s="160" t="s">
        <v>93</v>
      </c>
      <c r="E136" s="216">
        <f t="shared" si="229"/>
        <v>7600</v>
      </c>
      <c r="F136" s="1230"/>
      <c r="L136" s="1250">
        <v>4100</v>
      </c>
    </row>
    <row r="137" ht="18" customHeight="1">
      <c r="A137" s="1229">
        <f t="shared" si="237"/>
        <v>99</v>
      </c>
      <c r="B137" s="255"/>
      <c r="C137" s="160" t="s">
        <v>1178</v>
      </c>
      <c r="D137" s="160" t="s">
        <v>93</v>
      </c>
      <c r="E137" s="216">
        <f t="shared" si="229"/>
        <v>7600</v>
      </c>
      <c r="F137" s="1230"/>
      <c r="L137" s="1250">
        <v>4100</v>
      </c>
    </row>
    <row r="138" ht="18" customHeight="1">
      <c r="A138" s="1229">
        <f t="shared" si="237"/>
        <v>100</v>
      </c>
      <c r="B138" s="215"/>
      <c r="C138" s="160" t="s">
        <v>1179</v>
      </c>
      <c r="D138" s="160" t="s">
        <v>93</v>
      </c>
      <c r="E138" s="216">
        <f t="shared" si="229"/>
        <v>7600</v>
      </c>
      <c r="F138" s="1230"/>
      <c r="L138" s="1250">
        <v>4100</v>
      </c>
    </row>
    <row r="139" ht="16.5" customHeight="1">
      <c r="A139" s="160"/>
      <c r="B139" s="1257"/>
      <c r="C139" s="165" t="s">
        <v>374</v>
      </c>
      <c r="D139" s="160"/>
      <c r="E139" s="216"/>
      <c r="F139" s="1230"/>
      <c r="L139" s="160"/>
    </row>
    <row r="140" ht="17.25" customHeight="1">
      <c r="A140" s="160">
        <f>A138+1</f>
        <v>101</v>
      </c>
      <c r="B140" s="1258"/>
      <c r="C140" s="160" t="s">
        <v>1180</v>
      </c>
      <c r="D140" s="160" t="s">
        <v>93</v>
      </c>
      <c r="E140" s="216">
        <f t="shared" si="229"/>
        <v>8100</v>
      </c>
      <c r="F140" s="1230"/>
      <c r="L140" s="1250">
        <v>4400</v>
      </c>
    </row>
    <row r="141" ht="17.25" customHeight="1">
      <c r="A141" s="160">
        <f t="shared" ref="A141:A143" si="238">A140+1</f>
        <v>102</v>
      </c>
      <c r="B141" s="1258"/>
      <c r="C141" s="160" t="s">
        <v>1181</v>
      </c>
      <c r="D141" s="160" t="s">
        <v>93</v>
      </c>
      <c r="E141" s="216">
        <f t="shared" ref="E141:E204" si="239">ROUND(L141*1.85,-2)</f>
        <v>8100</v>
      </c>
      <c r="F141" s="1230"/>
      <c r="L141" s="1250">
        <v>4400</v>
      </c>
    </row>
    <row r="142" ht="17.25" customHeight="1">
      <c r="A142" s="160">
        <f t="shared" si="238"/>
        <v>103</v>
      </c>
      <c r="B142" s="1258"/>
      <c r="C142" s="160" t="s">
        <v>1182</v>
      </c>
      <c r="D142" s="160" t="s">
        <v>93</v>
      </c>
      <c r="E142" s="216">
        <f t="shared" si="239"/>
        <v>8100</v>
      </c>
      <c r="F142" s="1230"/>
      <c r="L142" s="1250">
        <v>4400</v>
      </c>
    </row>
    <row r="143" ht="17.25" customHeight="1">
      <c r="A143" s="160">
        <f t="shared" si="238"/>
        <v>104</v>
      </c>
      <c r="B143" s="1259"/>
      <c r="C143" s="160" t="s">
        <v>1183</v>
      </c>
      <c r="D143" s="160" t="s">
        <v>93</v>
      </c>
      <c r="E143" s="216">
        <f t="shared" si="239"/>
        <v>8100</v>
      </c>
      <c r="F143" s="1230"/>
      <c r="L143" s="1250">
        <v>4400</v>
      </c>
    </row>
    <row r="144" ht="16.5" customHeight="1">
      <c r="A144" s="1241"/>
      <c r="B144" s="208"/>
      <c r="C144" s="165" t="s">
        <v>1184</v>
      </c>
      <c r="D144" s="169"/>
      <c r="E144" s="216"/>
      <c r="F144" s="1230"/>
      <c r="L144" s="1208"/>
    </row>
    <row r="145" ht="18.75" customHeight="1">
      <c r="A145" s="1229">
        <f>A143+1</f>
        <v>105</v>
      </c>
      <c r="B145" s="208"/>
      <c r="C145" s="160" t="s">
        <v>1185</v>
      </c>
      <c r="D145" s="160" t="s">
        <v>93</v>
      </c>
      <c r="E145" s="216">
        <f t="shared" si="239"/>
        <v>13700</v>
      </c>
      <c r="F145" s="1230"/>
      <c r="L145" s="1250">
        <v>7400</v>
      </c>
    </row>
    <row r="146" ht="18.75" customHeight="1">
      <c r="A146" s="1229">
        <f t="shared" ref="A146:A148" si="240">A145+1</f>
        <v>106</v>
      </c>
      <c r="B146" s="208"/>
      <c r="C146" s="160" t="s">
        <v>1186</v>
      </c>
      <c r="D146" s="160" t="s">
        <v>93</v>
      </c>
      <c r="E146" s="216">
        <f t="shared" si="239"/>
        <v>13700</v>
      </c>
      <c r="F146" s="1230"/>
      <c r="L146" s="1250">
        <v>7400</v>
      </c>
    </row>
    <row r="147" ht="18.75" customHeight="1">
      <c r="A147" s="1229">
        <f t="shared" si="240"/>
        <v>107</v>
      </c>
      <c r="B147" s="208"/>
      <c r="C147" s="160" t="s">
        <v>1187</v>
      </c>
      <c r="D147" s="160" t="s">
        <v>93</v>
      </c>
      <c r="E147" s="216">
        <f t="shared" si="239"/>
        <v>13700</v>
      </c>
      <c r="F147" s="1230"/>
      <c r="L147" s="1250">
        <v>7400</v>
      </c>
    </row>
    <row r="148" ht="18.75" customHeight="1">
      <c r="A148" s="1229">
        <f t="shared" si="240"/>
        <v>108</v>
      </c>
      <c r="B148" s="208"/>
      <c r="C148" s="160" t="s">
        <v>1188</v>
      </c>
      <c r="D148" s="160" t="s">
        <v>93</v>
      </c>
      <c r="E148" s="216">
        <f t="shared" si="239"/>
        <v>13700</v>
      </c>
      <c r="F148" s="1230"/>
      <c r="L148" s="1250">
        <v>7400</v>
      </c>
    </row>
    <row r="149" ht="16.5" customHeight="1">
      <c r="A149" s="1260"/>
      <c r="B149" s="1261"/>
      <c r="C149" s="165" t="s">
        <v>1189</v>
      </c>
      <c r="D149" s="1262"/>
      <c r="E149" s="216"/>
      <c r="F149" s="1230"/>
      <c r="L149" s="1263"/>
    </row>
    <row r="150" ht="18" customHeight="1">
      <c r="A150" s="1229">
        <f>A148+1</f>
        <v>109</v>
      </c>
      <c r="B150" s="208"/>
      <c r="C150" s="160" t="s">
        <v>1190</v>
      </c>
      <c r="D150" s="160" t="s">
        <v>93</v>
      </c>
      <c r="E150" s="216">
        <f t="shared" si="239"/>
        <v>14400</v>
      </c>
      <c r="F150" s="1230"/>
      <c r="L150" s="1250">
        <v>7800</v>
      </c>
    </row>
    <row r="151" ht="18" customHeight="1">
      <c r="A151" s="1229">
        <f t="shared" ref="A151:A154" si="241">A150+1</f>
        <v>110</v>
      </c>
      <c r="B151" s="208"/>
      <c r="C151" s="160" t="s">
        <v>1191</v>
      </c>
      <c r="D151" s="160" t="s">
        <v>93</v>
      </c>
      <c r="E151" s="216">
        <f t="shared" si="239"/>
        <v>14400</v>
      </c>
      <c r="F151" s="1230"/>
      <c r="L151" s="1250">
        <v>7800</v>
      </c>
    </row>
    <row r="152" ht="18" customHeight="1">
      <c r="A152" s="1229">
        <f t="shared" si="241"/>
        <v>111</v>
      </c>
      <c r="B152" s="208"/>
      <c r="C152" s="160" t="s">
        <v>1192</v>
      </c>
      <c r="D152" s="160" t="s">
        <v>93</v>
      </c>
      <c r="E152" s="216">
        <f t="shared" si="239"/>
        <v>14400</v>
      </c>
      <c r="F152" s="1230"/>
      <c r="L152" s="1250">
        <v>7800</v>
      </c>
    </row>
    <row r="153" ht="18" customHeight="1">
      <c r="A153" s="1229">
        <f t="shared" si="241"/>
        <v>112</v>
      </c>
      <c r="B153" s="208"/>
      <c r="C153" s="160" t="s">
        <v>1193</v>
      </c>
      <c r="D153" s="160" t="s">
        <v>93</v>
      </c>
      <c r="E153" s="216">
        <f t="shared" si="239"/>
        <v>14400</v>
      </c>
      <c r="F153" s="1230"/>
      <c r="L153" s="1250">
        <v>7800</v>
      </c>
    </row>
    <row r="154" ht="18" customHeight="1">
      <c r="A154" s="1229">
        <f t="shared" si="241"/>
        <v>113</v>
      </c>
      <c r="B154" s="208"/>
      <c r="C154" s="160" t="s">
        <v>1194</v>
      </c>
      <c r="D154" s="160" t="s">
        <v>93</v>
      </c>
      <c r="E154" s="216">
        <f t="shared" si="239"/>
        <v>14400</v>
      </c>
      <c r="F154" s="1230"/>
      <c r="L154" s="1250">
        <v>7800</v>
      </c>
    </row>
    <row r="155" ht="16.5" customHeight="1">
      <c r="A155" s="1241"/>
      <c r="B155" s="208"/>
      <c r="C155" s="165" t="s">
        <v>353</v>
      </c>
      <c r="D155" s="169"/>
      <c r="E155" s="216"/>
      <c r="F155" s="1230"/>
      <c r="L155" s="1208"/>
    </row>
    <row r="156" ht="18" customHeight="1">
      <c r="A156" s="1229">
        <f>A154+1</f>
        <v>114</v>
      </c>
      <c r="B156" s="208"/>
      <c r="C156" s="160" t="s">
        <v>1195</v>
      </c>
      <c r="D156" s="160" t="s">
        <v>93</v>
      </c>
      <c r="E156" s="216">
        <f t="shared" si="239"/>
        <v>10300</v>
      </c>
      <c r="F156" s="1230"/>
      <c r="L156" s="1250">
        <v>5550</v>
      </c>
    </row>
    <row r="157" ht="18" customHeight="1">
      <c r="A157" s="1229">
        <f t="shared" ref="A157:A159" si="242">A156+1</f>
        <v>115</v>
      </c>
      <c r="B157" s="208"/>
      <c r="C157" s="160" t="s">
        <v>1196</v>
      </c>
      <c r="D157" s="160" t="s">
        <v>93</v>
      </c>
      <c r="E157" s="216">
        <f t="shared" si="239"/>
        <v>10300</v>
      </c>
      <c r="F157" s="1230"/>
      <c r="L157" s="1250">
        <v>5550</v>
      </c>
    </row>
    <row r="158" ht="18" customHeight="1">
      <c r="A158" s="1229">
        <f t="shared" si="242"/>
        <v>116</v>
      </c>
      <c r="B158" s="208"/>
      <c r="C158" s="160" t="s">
        <v>1197</v>
      </c>
      <c r="D158" s="160" t="s">
        <v>93</v>
      </c>
      <c r="E158" s="216">
        <f t="shared" si="239"/>
        <v>10300</v>
      </c>
      <c r="F158" s="1230"/>
      <c r="L158" s="1250">
        <v>5550</v>
      </c>
    </row>
    <row r="159" ht="18" customHeight="1">
      <c r="A159" s="1229">
        <f t="shared" si="242"/>
        <v>117</v>
      </c>
      <c r="B159" s="208"/>
      <c r="C159" s="160" t="s">
        <v>1198</v>
      </c>
      <c r="D159" s="160" t="s">
        <v>93</v>
      </c>
      <c r="E159" s="216">
        <f t="shared" si="239"/>
        <v>10300</v>
      </c>
      <c r="F159" s="1230"/>
      <c r="L159" s="1250">
        <v>5550</v>
      </c>
    </row>
    <row r="160" ht="16.5" customHeight="1">
      <c r="A160" s="1241"/>
      <c r="B160" s="255"/>
      <c r="C160" s="165" t="s">
        <v>379</v>
      </c>
      <c r="D160" s="169"/>
      <c r="E160" s="216"/>
      <c r="F160" s="1230"/>
      <c r="L160" s="1208"/>
    </row>
    <row r="161" ht="19.5" customHeight="1">
      <c r="A161" s="1229">
        <f>A159+1</f>
        <v>118</v>
      </c>
      <c r="B161" s="255"/>
      <c r="C161" s="160" t="s">
        <v>1199</v>
      </c>
      <c r="D161" s="160" t="s">
        <v>93</v>
      </c>
      <c r="E161" s="216">
        <f t="shared" si="239"/>
        <v>13500</v>
      </c>
      <c r="F161" s="1230"/>
      <c r="L161" s="1250">
        <v>7300</v>
      </c>
    </row>
    <row r="162" ht="19.5" customHeight="1">
      <c r="A162" s="1229">
        <f t="shared" ref="A162:A163" si="243">A161+1</f>
        <v>119</v>
      </c>
      <c r="B162" s="255"/>
      <c r="C162" s="160" t="s">
        <v>1200</v>
      </c>
      <c r="D162" s="160" t="s">
        <v>93</v>
      </c>
      <c r="E162" s="216">
        <f t="shared" si="239"/>
        <v>13500</v>
      </c>
      <c r="F162" s="1230"/>
      <c r="L162" s="1250">
        <v>7300</v>
      </c>
    </row>
    <row r="163" ht="19.5" customHeight="1">
      <c r="A163" s="1229">
        <f t="shared" si="243"/>
        <v>120</v>
      </c>
      <c r="B163" s="215"/>
      <c r="C163" s="160" t="s">
        <v>1201</v>
      </c>
      <c r="D163" s="160" t="s">
        <v>93</v>
      </c>
      <c r="E163" s="216">
        <f t="shared" si="239"/>
        <v>13500</v>
      </c>
      <c r="F163" s="1230"/>
      <c r="L163" s="1250">
        <v>7300</v>
      </c>
    </row>
    <row r="164" ht="16.5" customHeight="1">
      <c r="A164" s="1205"/>
      <c r="B164" s="169"/>
      <c r="C164" s="168" t="s">
        <v>103</v>
      </c>
      <c r="D164" s="169"/>
      <c r="E164" s="216"/>
      <c r="F164" s="1230"/>
      <c r="L164" s="1264"/>
    </row>
    <row r="165" s="1265" customFormat="1" ht="16.5" customHeight="1">
      <c r="A165" s="1229">
        <f>A163+1</f>
        <v>121</v>
      </c>
      <c r="B165" s="208"/>
      <c r="C165" s="160" t="s">
        <v>1202</v>
      </c>
      <c r="D165" s="160" t="s">
        <v>93</v>
      </c>
      <c r="E165" s="216">
        <f t="shared" si="239"/>
        <v>7500</v>
      </c>
      <c r="F165" s="1230"/>
      <c r="G165" s="1170"/>
      <c r="L165" s="1250">
        <v>4050</v>
      </c>
      <c r="Q165" s="134"/>
      <c r="R165" s="134"/>
      <c r="S165" s="134"/>
      <c r="T165" s="134"/>
      <c r="U165" s="134"/>
      <c r="V165" s="134"/>
      <c r="W165" s="134"/>
      <c r="X165" s="134"/>
      <c r="Y165" s="134"/>
      <c r="Z165" s="134"/>
      <c r="AA165" s="134"/>
      <c r="AB165" s="134"/>
      <c r="AC165" s="134"/>
      <c r="AD165" s="134"/>
      <c r="AE165" s="134"/>
      <c r="AF165" s="134"/>
      <c r="AG165" s="134"/>
    </row>
    <row r="166" s="1265" customFormat="1" ht="16.5" customHeight="1">
      <c r="A166" s="1205">
        <f t="shared" ref="A166:A174" si="244">A165+1</f>
        <v>122</v>
      </c>
      <c r="B166" s="208"/>
      <c r="C166" s="160" t="s">
        <v>1203</v>
      </c>
      <c r="D166" s="160" t="s">
        <v>93</v>
      </c>
      <c r="E166" s="216">
        <f t="shared" si="239"/>
        <v>7500</v>
      </c>
      <c r="F166" s="1230"/>
      <c r="G166" s="1170"/>
      <c r="L166" s="1250">
        <v>4050</v>
      </c>
      <c r="Q166" s="134"/>
      <c r="R166" s="134"/>
      <c r="S166" s="134"/>
      <c r="T166" s="134"/>
      <c r="U166" s="134"/>
      <c r="V166" s="134"/>
      <c r="W166" s="134"/>
      <c r="X166" s="134"/>
      <c r="Y166" s="134"/>
      <c r="Z166" s="134"/>
      <c r="AA166" s="134"/>
      <c r="AB166" s="134"/>
      <c r="AC166" s="134"/>
      <c r="AD166" s="134"/>
      <c r="AE166" s="134"/>
      <c r="AF166" s="134"/>
      <c r="AG166" s="134"/>
    </row>
    <row r="167" s="1265" customFormat="1" ht="16.5" customHeight="1">
      <c r="A167" s="1205">
        <f t="shared" si="244"/>
        <v>123</v>
      </c>
      <c r="B167" s="208"/>
      <c r="C167" s="160" t="s">
        <v>1204</v>
      </c>
      <c r="D167" s="160" t="s">
        <v>93</v>
      </c>
      <c r="E167" s="216">
        <f t="shared" si="239"/>
        <v>7500</v>
      </c>
      <c r="F167" s="1230"/>
      <c r="G167" s="1170"/>
      <c r="L167" s="1250">
        <v>4050</v>
      </c>
      <c r="Q167" s="134"/>
      <c r="R167" s="134"/>
      <c r="S167" s="134"/>
      <c r="T167" s="134"/>
      <c r="U167" s="134"/>
      <c r="V167" s="134"/>
      <c r="W167" s="134"/>
      <c r="X167" s="134"/>
      <c r="Y167" s="134"/>
      <c r="Z167" s="134"/>
      <c r="AA167" s="134"/>
      <c r="AB167" s="134"/>
      <c r="AC167" s="134"/>
      <c r="AD167" s="134"/>
      <c r="AE167" s="134"/>
      <c r="AF167" s="134"/>
      <c r="AG167" s="134"/>
    </row>
    <row r="168" s="1265" customFormat="1" ht="18.75" customHeight="1">
      <c r="A168" s="1205">
        <f t="shared" si="244"/>
        <v>124</v>
      </c>
      <c r="B168" s="208"/>
      <c r="C168" s="160" t="s">
        <v>1205</v>
      </c>
      <c r="D168" s="160" t="s">
        <v>93</v>
      </c>
      <c r="E168" s="216">
        <f t="shared" si="239"/>
        <v>7500</v>
      </c>
      <c r="F168" s="1230"/>
      <c r="G168" s="1170"/>
      <c r="L168" s="1250">
        <v>4050</v>
      </c>
      <c r="Q168" s="134"/>
      <c r="R168" s="134"/>
      <c r="S168" s="134"/>
      <c r="T168" s="134"/>
      <c r="U168" s="134"/>
      <c r="V168" s="134"/>
      <c r="W168" s="134"/>
      <c r="X168" s="134"/>
      <c r="Y168" s="134"/>
      <c r="Z168" s="134"/>
      <c r="AA168" s="134"/>
      <c r="AB168" s="134"/>
      <c r="AC168" s="134"/>
      <c r="AD168" s="134"/>
      <c r="AE168" s="134"/>
      <c r="AF168" s="134"/>
      <c r="AG168" s="134"/>
    </row>
    <row r="169" s="1265" customFormat="1" ht="18.75" customHeight="1">
      <c r="A169" s="1205">
        <f t="shared" si="244"/>
        <v>125</v>
      </c>
      <c r="B169" s="208"/>
      <c r="C169" s="160" t="s">
        <v>1206</v>
      </c>
      <c r="D169" s="160" t="s">
        <v>93</v>
      </c>
      <c r="E169" s="216">
        <f t="shared" si="239"/>
        <v>7500</v>
      </c>
      <c r="F169" s="1230"/>
      <c r="G169" s="1170"/>
      <c r="L169" s="1250">
        <v>4050</v>
      </c>
      <c r="Q169" s="134"/>
      <c r="R169" s="134"/>
      <c r="S169" s="134"/>
      <c r="T169" s="134"/>
      <c r="U169" s="134"/>
      <c r="V169" s="134"/>
      <c r="W169" s="134"/>
      <c r="X169" s="134"/>
      <c r="Y169" s="134"/>
      <c r="Z169" s="134"/>
      <c r="AA169" s="134"/>
      <c r="AB169" s="134"/>
      <c r="AC169" s="134"/>
      <c r="AD169" s="134"/>
      <c r="AE169" s="134"/>
      <c r="AF169" s="134"/>
      <c r="AG169" s="134"/>
    </row>
    <row r="170" ht="16.5" customHeight="1">
      <c r="A170" s="1229">
        <f t="shared" si="244"/>
        <v>126</v>
      </c>
      <c r="B170" s="208"/>
      <c r="C170" s="160" t="s">
        <v>1207</v>
      </c>
      <c r="D170" s="160" t="s">
        <v>112</v>
      </c>
      <c r="E170" s="216">
        <f t="shared" si="239"/>
        <v>4900</v>
      </c>
      <c r="F170" s="1230"/>
      <c r="L170" s="1250">
        <v>2660</v>
      </c>
    </row>
    <row r="171" ht="16.5" customHeight="1">
      <c r="A171" s="1229">
        <f t="shared" si="244"/>
        <v>127</v>
      </c>
      <c r="B171" s="208"/>
      <c r="C171" s="160" t="s">
        <v>1208</v>
      </c>
      <c r="D171" s="160" t="s">
        <v>112</v>
      </c>
      <c r="E171" s="216">
        <f t="shared" si="239"/>
        <v>4900</v>
      </c>
      <c r="F171" s="1230"/>
      <c r="L171" s="1250">
        <v>2660</v>
      </c>
    </row>
    <row r="172" ht="16.5" customHeight="1">
      <c r="A172" s="1229">
        <f t="shared" si="244"/>
        <v>128</v>
      </c>
      <c r="B172" s="208"/>
      <c r="C172" s="160" t="s">
        <v>1209</v>
      </c>
      <c r="D172" s="160" t="s">
        <v>112</v>
      </c>
      <c r="E172" s="216">
        <f t="shared" si="239"/>
        <v>4900</v>
      </c>
      <c r="F172" s="1230"/>
      <c r="L172" s="1250">
        <v>2660</v>
      </c>
    </row>
    <row r="173" ht="16.5" customHeight="1">
      <c r="A173" s="1229">
        <f t="shared" si="244"/>
        <v>129</v>
      </c>
      <c r="B173" s="208"/>
      <c r="C173" s="160" t="s">
        <v>1210</v>
      </c>
      <c r="D173" s="160" t="s">
        <v>112</v>
      </c>
      <c r="E173" s="216">
        <f t="shared" si="239"/>
        <v>4900</v>
      </c>
      <c r="F173" s="1230"/>
      <c r="L173" s="1250">
        <v>2660</v>
      </c>
    </row>
    <row r="174" ht="16.5" customHeight="1">
      <c r="A174" s="1242">
        <f t="shared" si="244"/>
        <v>130</v>
      </c>
      <c r="B174" s="212"/>
      <c r="C174" s="173" t="s">
        <v>1211</v>
      </c>
      <c r="D174" s="173" t="s">
        <v>112</v>
      </c>
      <c r="E174" s="1251">
        <f t="shared" si="239"/>
        <v>4900</v>
      </c>
      <c r="F174" s="1235"/>
      <c r="L174" s="1252">
        <v>2660</v>
      </c>
    </row>
    <row r="175" s="140" customFormat="1" ht="16.5" customHeight="1">
      <c r="A175" s="1255"/>
      <c r="B175" s="1266"/>
      <c r="C175" s="184" t="s">
        <v>136</v>
      </c>
      <c r="D175" s="185"/>
      <c r="E175" s="216"/>
      <c r="F175" s="1267" t="s">
        <v>90</v>
      </c>
      <c r="G175" s="1183"/>
      <c r="L175" s="1268"/>
    </row>
    <row r="176" s="140" customFormat="1" ht="32.25" customHeight="1">
      <c r="A176" s="1229">
        <f>A174+1</f>
        <v>131</v>
      </c>
      <c r="B176" s="1248"/>
      <c r="C176" s="160" t="s">
        <v>1212</v>
      </c>
      <c r="D176" s="160" t="s">
        <v>93</v>
      </c>
      <c r="E176" s="216">
        <f t="shared" si="239"/>
        <v>8900</v>
      </c>
      <c r="F176" s="189"/>
      <c r="G176" s="1183"/>
      <c r="L176" s="1250">
        <v>4800</v>
      </c>
    </row>
    <row r="177" s="140" customFormat="1" ht="21" customHeight="1">
      <c r="A177" s="1229">
        <f t="shared" ref="A177:A178" si="245">A176+1</f>
        <v>132</v>
      </c>
      <c r="B177" s="1248"/>
      <c r="C177" s="160" t="s">
        <v>1213</v>
      </c>
      <c r="D177" s="160" t="s">
        <v>93</v>
      </c>
      <c r="E177" s="216">
        <f t="shared" si="239"/>
        <v>11300</v>
      </c>
      <c r="F177" s="189"/>
      <c r="G177" s="1183"/>
      <c r="L177" s="1250">
        <v>6120</v>
      </c>
    </row>
    <row r="178" s="140" customFormat="1" ht="32.25" customHeight="1">
      <c r="A178" s="1229">
        <f t="shared" si="245"/>
        <v>133</v>
      </c>
      <c r="B178" s="617"/>
      <c r="C178" s="160" t="s">
        <v>1214</v>
      </c>
      <c r="D178" s="160" t="s">
        <v>93</v>
      </c>
      <c r="E178" s="216">
        <f t="shared" si="239"/>
        <v>8900</v>
      </c>
      <c r="F178" s="189"/>
      <c r="G178" s="1183"/>
      <c r="L178" s="1250">
        <v>4800</v>
      </c>
    </row>
    <row r="179" s="140" customFormat="1" ht="16.5" customHeight="1">
      <c r="A179" s="1253"/>
      <c r="B179" s="1246"/>
      <c r="C179" s="153" t="s">
        <v>143</v>
      </c>
      <c r="D179" s="154"/>
      <c r="E179" s="216"/>
      <c r="F179" s="189"/>
      <c r="G179" s="1183"/>
      <c r="L179" s="1269"/>
    </row>
    <row r="180" s="140" customFormat="1" ht="21" customHeight="1">
      <c r="A180" s="1229">
        <f>A178+1</f>
        <v>134</v>
      </c>
      <c r="B180" s="1248"/>
      <c r="C180" s="160" t="s">
        <v>1215</v>
      </c>
      <c r="D180" s="160" t="s">
        <v>93</v>
      </c>
      <c r="E180" s="216">
        <f t="shared" si="239"/>
        <v>11300</v>
      </c>
      <c r="F180" s="189"/>
      <c r="G180" s="1183"/>
      <c r="L180" s="1250">
        <v>6120</v>
      </c>
    </row>
    <row r="181" s="140" customFormat="1" ht="21" customHeight="1">
      <c r="A181" s="1229">
        <f>A180+1</f>
        <v>135</v>
      </c>
      <c r="B181" s="617"/>
      <c r="C181" s="160" t="s">
        <v>1216</v>
      </c>
      <c r="D181" s="160" t="s">
        <v>93</v>
      </c>
      <c r="E181" s="216">
        <f t="shared" si="239"/>
        <v>8900</v>
      </c>
      <c r="F181" s="189"/>
      <c r="G181" s="1183"/>
      <c r="L181" s="1250">
        <v>4800</v>
      </c>
    </row>
    <row r="182" s="140" customFormat="1" ht="16.5" customHeight="1">
      <c r="A182" s="1253"/>
      <c r="B182" s="1246"/>
      <c r="C182" s="153" t="s">
        <v>148</v>
      </c>
      <c r="D182" s="154"/>
      <c r="E182" s="216"/>
      <c r="F182" s="189"/>
      <c r="G182" s="1183"/>
      <c r="L182" s="1269"/>
    </row>
    <row r="183" s="140" customFormat="1" ht="31.5" customHeight="1">
      <c r="A183" s="1229">
        <f>A181+1</f>
        <v>136</v>
      </c>
      <c r="B183" s="1248"/>
      <c r="C183" s="160" t="s">
        <v>1217</v>
      </c>
      <c r="D183" s="160" t="s">
        <v>93</v>
      </c>
      <c r="E183" s="216">
        <f t="shared" si="239"/>
        <v>9500</v>
      </c>
      <c r="F183" s="189"/>
      <c r="G183" s="1183"/>
      <c r="L183" s="1250">
        <v>5130</v>
      </c>
    </row>
    <row r="184" s="140" customFormat="1" ht="31.5" customHeight="1">
      <c r="A184" s="1229">
        <f t="shared" ref="A184:A185" si="246">A183+1</f>
        <v>137</v>
      </c>
      <c r="B184" s="1248"/>
      <c r="C184" s="160" t="s">
        <v>1218</v>
      </c>
      <c r="D184" s="160" t="s">
        <v>93</v>
      </c>
      <c r="E184" s="216">
        <f t="shared" si="239"/>
        <v>12100</v>
      </c>
      <c r="F184" s="189"/>
      <c r="G184" s="1183"/>
      <c r="L184" s="1250">
        <v>6530</v>
      </c>
    </row>
    <row r="185" s="140" customFormat="1" ht="31.5" customHeight="1">
      <c r="A185" s="1229">
        <f t="shared" si="246"/>
        <v>138</v>
      </c>
      <c r="B185" s="617"/>
      <c r="C185" s="160" t="s">
        <v>1219</v>
      </c>
      <c r="D185" s="160" t="s">
        <v>93</v>
      </c>
      <c r="E185" s="216">
        <f t="shared" si="239"/>
        <v>9500</v>
      </c>
      <c r="F185" s="189"/>
      <c r="G185" s="1183"/>
      <c r="L185" s="1250">
        <v>5130</v>
      </c>
    </row>
    <row r="186" s="140" customFormat="1" ht="16.5" customHeight="1">
      <c r="A186" s="1229"/>
      <c r="B186" s="159"/>
      <c r="C186" s="168" t="s">
        <v>103</v>
      </c>
      <c r="D186" s="160"/>
      <c r="E186" s="216"/>
      <c r="F186" s="189"/>
      <c r="G186" s="1183"/>
      <c r="L186" s="163"/>
    </row>
    <row r="187" ht="20.25" customHeight="1">
      <c r="A187" s="1229">
        <f>A185+1</f>
        <v>139</v>
      </c>
      <c r="B187" s="169"/>
      <c r="C187" s="160" t="s">
        <v>1220</v>
      </c>
      <c r="D187" s="160" t="s">
        <v>93</v>
      </c>
      <c r="E187" s="216">
        <f t="shared" si="239"/>
        <v>3200</v>
      </c>
      <c r="F187" s="189"/>
      <c r="L187" s="1250">
        <v>1710</v>
      </c>
    </row>
    <row r="188" ht="20.25" customHeight="1">
      <c r="A188" s="1229">
        <f t="shared" ref="A188:A192" si="247">A187+1</f>
        <v>140</v>
      </c>
      <c r="B188" s="169"/>
      <c r="C188" s="160" t="s">
        <v>1221</v>
      </c>
      <c r="D188" s="160" t="s">
        <v>93</v>
      </c>
      <c r="E188" s="216">
        <f t="shared" si="239"/>
        <v>3800</v>
      </c>
      <c r="F188" s="189"/>
      <c r="L188" s="1250">
        <v>2030</v>
      </c>
    </row>
    <row r="189" ht="20.25" customHeight="1">
      <c r="A189" s="1229">
        <f t="shared" si="247"/>
        <v>141</v>
      </c>
      <c r="B189" s="169"/>
      <c r="C189" s="160" t="s">
        <v>1222</v>
      </c>
      <c r="D189" s="160" t="s">
        <v>93</v>
      </c>
      <c r="E189" s="216">
        <f t="shared" si="239"/>
        <v>3200</v>
      </c>
      <c r="F189" s="189"/>
      <c r="L189" s="1250">
        <v>1710</v>
      </c>
    </row>
    <row r="190" ht="20.25" customHeight="1">
      <c r="A190" s="1229">
        <f t="shared" si="247"/>
        <v>142</v>
      </c>
      <c r="B190" s="169"/>
      <c r="C190" s="160" t="s">
        <v>1223</v>
      </c>
      <c r="D190" s="160" t="s">
        <v>112</v>
      </c>
      <c r="E190" s="216">
        <f t="shared" si="239"/>
        <v>2000</v>
      </c>
      <c r="F190" s="189"/>
      <c r="L190" s="1250">
        <v>1090</v>
      </c>
    </row>
    <row r="191" ht="20.25" customHeight="1">
      <c r="A191" s="1229">
        <f t="shared" si="247"/>
        <v>143</v>
      </c>
      <c r="B191" s="169"/>
      <c r="C191" s="160" t="s">
        <v>1224</v>
      </c>
      <c r="D191" s="160" t="s">
        <v>112</v>
      </c>
      <c r="E191" s="216">
        <f t="shared" si="239"/>
        <v>2100</v>
      </c>
      <c r="F191" s="189"/>
      <c r="L191" s="1270">
        <v>1110</v>
      </c>
    </row>
    <row r="192" ht="20.25" customHeight="1">
      <c r="A192" s="1244">
        <f t="shared" si="247"/>
        <v>144</v>
      </c>
      <c r="B192" s="1271"/>
      <c r="C192" s="194" t="s">
        <v>1225</v>
      </c>
      <c r="D192" s="194" t="s">
        <v>112</v>
      </c>
      <c r="E192" s="1251">
        <f t="shared" si="239"/>
        <v>2000</v>
      </c>
      <c r="F192" s="1272"/>
      <c r="L192" s="1273">
        <v>1090</v>
      </c>
    </row>
    <row r="193" s="140" customFormat="1" ht="16.5" customHeight="1">
      <c r="A193" s="1255"/>
      <c r="B193" s="182"/>
      <c r="C193" s="184" t="s">
        <v>174</v>
      </c>
      <c r="D193" s="185"/>
      <c r="E193" s="216"/>
      <c r="F193" s="1274" t="s">
        <v>90</v>
      </c>
      <c r="G193" s="1183"/>
      <c r="L193" s="1275"/>
    </row>
    <row r="194" s="140" customFormat="1" ht="33" customHeight="1">
      <c r="A194" s="1229">
        <f>A192+1</f>
        <v>145</v>
      </c>
      <c r="B194" s="159"/>
      <c r="C194" s="160" t="s">
        <v>1226</v>
      </c>
      <c r="D194" s="160" t="s">
        <v>93</v>
      </c>
      <c r="E194" s="216">
        <f t="shared" si="239"/>
        <v>13900</v>
      </c>
      <c r="F194" s="179"/>
      <c r="G194" s="1183"/>
      <c r="L194" s="1250">
        <v>7490</v>
      </c>
    </row>
    <row r="195" s="140" customFormat="1" ht="33" customHeight="1">
      <c r="A195" s="1229">
        <f t="shared" ref="A195:A202" si="248">A194+1</f>
        <v>146</v>
      </c>
      <c r="B195" s="159"/>
      <c r="C195" s="160" t="s">
        <v>1227</v>
      </c>
      <c r="D195" s="160" t="s">
        <v>93</v>
      </c>
      <c r="E195" s="216">
        <f t="shared" si="239"/>
        <v>13100</v>
      </c>
      <c r="F195" s="179"/>
      <c r="G195" s="1183"/>
      <c r="L195" s="1250">
        <v>7060</v>
      </c>
    </row>
    <row r="196" s="140" customFormat="1" ht="33" customHeight="1">
      <c r="A196" s="1229">
        <f t="shared" si="248"/>
        <v>147</v>
      </c>
      <c r="B196" s="159"/>
      <c r="C196" s="160" t="s">
        <v>1228</v>
      </c>
      <c r="D196" s="160" t="s">
        <v>93</v>
      </c>
      <c r="E196" s="216">
        <f t="shared" si="239"/>
        <v>13100</v>
      </c>
      <c r="F196" s="179"/>
      <c r="G196" s="1183"/>
      <c r="L196" s="1250">
        <v>7060</v>
      </c>
    </row>
    <row r="197" s="140" customFormat="1" ht="33" customHeight="1">
      <c r="A197" s="1229">
        <f t="shared" si="248"/>
        <v>148</v>
      </c>
      <c r="B197" s="159"/>
      <c r="C197" s="160" t="s">
        <v>1229</v>
      </c>
      <c r="D197" s="160" t="s">
        <v>93</v>
      </c>
      <c r="E197" s="216">
        <f t="shared" si="239"/>
        <v>17200</v>
      </c>
      <c r="F197" s="179"/>
      <c r="G197" s="1183"/>
      <c r="L197" s="1250">
        <v>9310</v>
      </c>
    </row>
    <row r="198" s="140" customFormat="1" ht="33" customHeight="1">
      <c r="A198" s="1229">
        <f t="shared" si="248"/>
        <v>149</v>
      </c>
      <c r="B198" s="159"/>
      <c r="C198" s="160" t="s">
        <v>1230</v>
      </c>
      <c r="D198" s="160" t="s">
        <v>93</v>
      </c>
      <c r="E198" s="216">
        <f t="shared" si="239"/>
        <v>16600</v>
      </c>
      <c r="F198" s="179"/>
      <c r="G198" s="1183"/>
      <c r="L198" s="1250">
        <v>8960</v>
      </c>
    </row>
    <row r="199" s="140" customFormat="1" ht="33" customHeight="1">
      <c r="A199" s="1229">
        <f t="shared" si="248"/>
        <v>150</v>
      </c>
      <c r="B199" s="159"/>
      <c r="C199" s="160" t="s">
        <v>1231</v>
      </c>
      <c r="D199" s="160" t="s">
        <v>93</v>
      </c>
      <c r="E199" s="216">
        <f t="shared" si="239"/>
        <v>16600</v>
      </c>
      <c r="F199" s="179"/>
      <c r="G199" s="1183"/>
      <c r="L199" s="1250">
        <v>8960</v>
      </c>
    </row>
    <row r="200" s="140" customFormat="1" ht="33" customHeight="1">
      <c r="A200" s="1229">
        <f t="shared" si="248"/>
        <v>151</v>
      </c>
      <c r="B200" s="159"/>
      <c r="C200" s="160" t="s">
        <v>1232</v>
      </c>
      <c r="D200" s="160" t="s">
        <v>93</v>
      </c>
      <c r="E200" s="216">
        <f t="shared" si="239"/>
        <v>13900</v>
      </c>
      <c r="F200" s="179"/>
      <c r="G200" s="1183"/>
      <c r="L200" s="1250">
        <v>7490</v>
      </c>
    </row>
    <row r="201" s="140" customFormat="1" ht="33" customHeight="1">
      <c r="A201" s="1229">
        <f t="shared" si="248"/>
        <v>152</v>
      </c>
      <c r="B201" s="159"/>
      <c r="C201" s="160" t="s">
        <v>1233</v>
      </c>
      <c r="D201" s="160" t="s">
        <v>93</v>
      </c>
      <c r="E201" s="216">
        <f t="shared" si="239"/>
        <v>13100</v>
      </c>
      <c r="F201" s="179"/>
      <c r="G201" s="1183"/>
      <c r="L201" s="1250">
        <v>7060</v>
      </c>
    </row>
    <row r="202" s="140" customFormat="1" ht="33" customHeight="1">
      <c r="A202" s="1276">
        <f t="shared" si="248"/>
        <v>153</v>
      </c>
      <c r="B202" s="199"/>
      <c r="C202" s="173" t="s">
        <v>1234</v>
      </c>
      <c r="D202" s="173" t="s">
        <v>93</v>
      </c>
      <c r="E202" s="1251">
        <f t="shared" si="239"/>
        <v>13100</v>
      </c>
      <c r="F202" s="180"/>
      <c r="G202" s="1183"/>
      <c r="L202" s="1252">
        <v>7060</v>
      </c>
    </row>
    <row r="203" s="140" customFormat="1" ht="18.75" customHeight="1">
      <c r="A203" s="1253"/>
      <c r="B203" s="151"/>
      <c r="C203" s="153" t="s">
        <v>193</v>
      </c>
      <c r="D203" s="154"/>
      <c r="E203" s="216"/>
      <c r="F203" s="178" t="s">
        <v>90</v>
      </c>
      <c r="G203" s="1183"/>
      <c r="L203" s="1269"/>
    </row>
    <row r="204" s="140" customFormat="1" ht="33" customHeight="1">
      <c r="A204" s="1229">
        <f>A202+1</f>
        <v>154</v>
      </c>
      <c r="B204" s="159"/>
      <c r="C204" s="160" t="s">
        <v>1235</v>
      </c>
      <c r="D204" s="160" t="s">
        <v>93</v>
      </c>
      <c r="E204" s="216">
        <f t="shared" si="239"/>
        <v>13500</v>
      </c>
      <c r="F204" s="179"/>
      <c r="G204" s="1183"/>
      <c r="L204" s="1250">
        <v>7320</v>
      </c>
    </row>
    <row r="205" s="140" customFormat="1" ht="33" customHeight="1">
      <c r="A205" s="1229">
        <f t="shared" ref="A205:A212" si="249">A204+1</f>
        <v>155</v>
      </c>
      <c r="B205" s="159"/>
      <c r="C205" s="1277" t="s">
        <v>1236</v>
      </c>
      <c r="D205" s="1277" t="s">
        <v>93</v>
      </c>
      <c r="E205" s="216">
        <f t="shared" ref="E205:E268" si="250">ROUND(L205*1.85,-2)</f>
        <v>8500</v>
      </c>
      <c r="F205" s="179"/>
      <c r="G205" s="1183"/>
      <c r="L205" s="1277">
        <v>4620</v>
      </c>
    </row>
    <row r="206" s="140" customFormat="1" ht="33" customHeight="1">
      <c r="A206" s="1229">
        <f t="shared" si="249"/>
        <v>156</v>
      </c>
      <c r="B206" s="159"/>
      <c r="C206" s="160" t="s">
        <v>1237</v>
      </c>
      <c r="D206" s="160" t="s">
        <v>93</v>
      </c>
      <c r="E206" s="216">
        <f t="shared" si="250"/>
        <v>12800</v>
      </c>
      <c r="F206" s="179"/>
      <c r="G206" s="1183"/>
      <c r="L206" s="1250">
        <v>6940</v>
      </c>
    </row>
    <row r="207" s="140" customFormat="1" ht="33" customHeight="1">
      <c r="A207" s="1229">
        <f t="shared" si="249"/>
        <v>157</v>
      </c>
      <c r="B207" s="159"/>
      <c r="C207" s="160" t="s">
        <v>1238</v>
      </c>
      <c r="D207" s="160" t="s">
        <v>93</v>
      </c>
      <c r="E207" s="216">
        <f t="shared" si="250"/>
        <v>16200</v>
      </c>
      <c r="F207" s="179"/>
      <c r="G207" s="1183"/>
      <c r="L207" s="1250">
        <v>8740</v>
      </c>
    </row>
    <row r="208" s="140" customFormat="1" ht="33" customHeight="1">
      <c r="A208" s="1229">
        <f t="shared" si="249"/>
        <v>158</v>
      </c>
      <c r="B208" s="159"/>
      <c r="C208" s="160" t="s">
        <v>1239</v>
      </c>
      <c r="D208" s="160" t="s">
        <v>93</v>
      </c>
      <c r="E208" s="216">
        <f t="shared" si="250"/>
        <v>15500</v>
      </c>
      <c r="F208" s="179"/>
      <c r="G208" s="1183"/>
      <c r="L208" s="1250">
        <v>8390</v>
      </c>
    </row>
    <row r="209" s="140" customFormat="1" ht="33" customHeight="1">
      <c r="A209" s="1229">
        <f t="shared" si="249"/>
        <v>159</v>
      </c>
      <c r="B209" s="159"/>
      <c r="C209" s="160" t="s">
        <v>1240</v>
      </c>
      <c r="D209" s="160" t="s">
        <v>93</v>
      </c>
      <c r="E209" s="216">
        <f t="shared" si="250"/>
        <v>15500</v>
      </c>
      <c r="F209" s="179"/>
      <c r="G209" s="1183"/>
      <c r="L209" s="1250">
        <v>8390</v>
      </c>
    </row>
    <row r="210" s="140" customFormat="1" ht="33" customHeight="1">
      <c r="A210" s="1229">
        <f t="shared" si="249"/>
        <v>160</v>
      </c>
      <c r="B210" s="159"/>
      <c r="C210" s="160" t="s">
        <v>1241</v>
      </c>
      <c r="D210" s="160" t="s">
        <v>93</v>
      </c>
      <c r="E210" s="216">
        <f t="shared" si="250"/>
        <v>13500</v>
      </c>
      <c r="F210" s="179"/>
      <c r="G210" s="1183"/>
      <c r="L210" s="1250">
        <v>7320</v>
      </c>
    </row>
    <row r="211" s="140" customFormat="1" ht="33" customHeight="1">
      <c r="A211" s="1229">
        <f t="shared" si="249"/>
        <v>161</v>
      </c>
      <c r="B211" s="159"/>
      <c r="C211" s="160" t="s">
        <v>1242</v>
      </c>
      <c r="D211" s="160" t="s">
        <v>93</v>
      </c>
      <c r="E211" s="216">
        <f t="shared" si="250"/>
        <v>12800</v>
      </c>
      <c r="F211" s="179"/>
      <c r="G211" s="1183"/>
      <c r="L211" s="1250">
        <v>6940</v>
      </c>
    </row>
    <row r="212" s="140" customFormat="1" ht="33" customHeight="1">
      <c r="A212" s="1276">
        <f t="shared" si="249"/>
        <v>162</v>
      </c>
      <c r="B212" s="199"/>
      <c r="C212" s="173" t="s">
        <v>1243</v>
      </c>
      <c r="D212" s="173" t="s">
        <v>93</v>
      </c>
      <c r="E212" s="216">
        <f t="shared" si="250"/>
        <v>12800</v>
      </c>
      <c r="F212" s="180"/>
      <c r="G212" s="1183"/>
      <c r="L212" s="1252">
        <v>6940</v>
      </c>
    </row>
    <row r="213" s="140" customFormat="1" ht="19.5" customHeight="1">
      <c r="A213" s="146" t="s">
        <v>432</v>
      </c>
      <c r="B213" s="147"/>
      <c r="C213" s="147"/>
      <c r="D213" s="147"/>
      <c r="E213" s="147"/>
      <c r="F213" s="148"/>
      <c r="G213" s="1183"/>
    </row>
    <row r="214" ht="16.5" customHeight="1">
      <c r="A214" s="1239"/>
      <c r="B214" s="215"/>
      <c r="C214" s="223" t="s">
        <v>1244</v>
      </c>
      <c r="D214" s="217"/>
      <c r="E214" s="205"/>
      <c r="F214" s="226" t="s">
        <v>90</v>
      </c>
      <c r="L214" s="205"/>
    </row>
    <row r="215" ht="30" customHeight="1">
      <c r="A215" s="1229">
        <f>A212+1</f>
        <v>163</v>
      </c>
      <c r="B215" s="208"/>
      <c r="C215" s="230" t="s">
        <v>1245</v>
      </c>
      <c r="D215" s="230" t="s">
        <v>93</v>
      </c>
      <c r="E215" s="216">
        <f t="shared" si="250"/>
        <v>2800</v>
      </c>
      <c r="F215" s="231"/>
      <c r="L215" s="1219">
        <v>1500</v>
      </c>
    </row>
    <row r="216" ht="30" customHeight="1">
      <c r="A216" s="1242">
        <f>A215+1</f>
        <v>164</v>
      </c>
      <c r="B216" s="212"/>
      <c r="C216" s="235" t="s">
        <v>1246</v>
      </c>
      <c r="D216" s="235" t="s">
        <v>93</v>
      </c>
      <c r="E216" s="216">
        <f t="shared" si="250"/>
        <v>2800</v>
      </c>
      <c r="F216" s="236"/>
      <c r="L216" s="1219">
        <v>1500</v>
      </c>
    </row>
    <row r="217">
      <c r="A217" s="1239"/>
      <c r="B217" s="215"/>
      <c r="C217" s="223" t="s">
        <v>433</v>
      </c>
      <c r="D217" s="217"/>
      <c r="E217" s="1203"/>
      <c r="F217" s="226" t="s">
        <v>434</v>
      </c>
      <c r="L217" s="1203"/>
    </row>
    <row r="218" ht="31.5" customHeight="1">
      <c r="A218" s="1229">
        <f>A215+1</f>
        <v>164</v>
      </c>
      <c r="B218" s="208"/>
      <c r="C218" s="230" t="s">
        <v>1247</v>
      </c>
      <c r="D218" s="230" t="s">
        <v>93</v>
      </c>
      <c r="E218" s="216">
        <f t="shared" si="250"/>
        <v>2700</v>
      </c>
      <c r="F218" s="231"/>
      <c r="L218" s="1219">
        <v>1480</v>
      </c>
    </row>
    <row r="219" ht="31.5" customHeight="1">
      <c r="A219" s="1229">
        <f t="shared" ref="A219:A224" si="251">A218+1</f>
        <v>165</v>
      </c>
      <c r="B219" s="208"/>
      <c r="C219" s="230" t="s">
        <v>1248</v>
      </c>
      <c r="D219" s="230" t="s">
        <v>93</v>
      </c>
      <c r="E219" s="216">
        <f t="shared" si="250"/>
        <v>3100</v>
      </c>
      <c r="F219" s="231"/>
      <c r="L219" s="1219">
        <v>1670</v>
      </c>
    </row>
    <row r="220" ht="31.5" customHeight="1">
      <c r="A220" s="1229">
        <f t="shared" si="251"/>
        <v>166</v>
      </c>
      <c r="B220" s="208"/>
      <c r="C220" s="230" t="s">
        <v>1249</v>
      </c>
      <c r="D220" s="230" t="s">
        <v>93</v>
      </c>
      <c r="E220" s="216">
        <f t="shared" si="250"/>
        <v>2800</v>
      </c>
      <c r="F220" s="231"/>
      <c r="H220" s="1265"/>
      <c r="L220" s="1219">
        <v>1500</v>
      </c>
    </row>
    <row r="221" ht="31.5" customHeight="1">
      <c r="A221" s="1229">
        <f t="shared" si="251"/>
        <v>167</v>
      </c>
      <c r="B221" s="208"/>
      <c r="C221" s="230" t="s">
        <v>1250</v>
      </c>
      <c r="D221" s="230" t="s">
        <v>93</v>
      </c>
      <c r="E221" s="216">
        <f t="shared" si="250"/>
        <v>2600</v>
      </c>
      <c r="F221" s="231"/>
      <c r="L221" s="1219">
        <v>1400</v>
      </c>
    </row>
    <row r="222" ht="31.5" customHeight="1">
      <c r="A222" s="1229">
        <f t="shared" si="251"/>
        <v>168</v>
      </c>
      <c r="B222" s="208"/>
      <c r="C222" s="230" t="s">
        <v>1251</v>
      </c>
      <c r="D222" s="230" t="s">
        <v>93</v>
      </c>
      <c r="E222" s="216">
        <f t="shared" si="250"/>
        <v>3200</v>
      </c>
      <c r="F222" s="231"/>
      <c r="L222" s="1219">
        <v>1710</v>
      </c>
    </row>
    <row r="223" ht="31.5" customHeight="1">
      <c r="A223" s="1229">
        <f t="shared" si="251"/>
        <v>169</v>
      </c>
      <c r="B223" s="208"/>
      <c r="C223" s="230" t="s">
        <v>1252</v>
      </c>
      <c r="D223" s="230" t="s">
        <v>93</v>
      </c>
      <c r="E223" s="216">
        <f t="shared" si="250"/>
        <v>2500</v>
      </c>
      <c r="F223" s="231"/>
      <c r="L223" s="1219">
        <v>1350</v>
      </c>
    </row>
    <row r="224" ht="31.5" customHeight="1">
      <c r="A224" s="1229">
        <f t="shared" si="251"/>
        <v>170</v>
      </c>
      <c r="B224" s="212"/>
      <c r="C224" s="235" t="s">
        <v>1253</v>
      </c>
      <c r="D224" s="235" t="s">
        <v>93</v>
      </c>
      <c r="E224" s="216">
        <f t="shared" si="250"/>
        <v>3000</v>
      </c>
      <c r="F224" s="236"/>
      <c r="L224" s="1219">
        <v>1610</v>
      </c>
    </row>
    <row r="225">
      <c r="A225" s="1243"/>
      <c r="B225" s="238"/>
      <c r="C225" s="1278" t="s">
        <v>1254</v>
      </c>
      <c r="D225" s="1279"/>
      <c r="E225" s="1280"/>
      <c r="F225" s="241" t="s">
        <v>446</v>
      </c>
      <c r="L225" s="1280"/>
      <c r="R225" s="3"/>
      <c r="S225" s="3"/>
      <c r="T225" s="3"/>
      <c r="U225" s="3"/>
      <c r="V225" s="3"/>
      <c r="W225" s="3"/>
      <c r="X225" s="3"/>
      <c r="Y225" s="3"/>
      <c r="Z225" s="3"/>
      <c r="AA225" s="3"/>
      <c r="AB225" s="3"/>
      <c r="AC225" s="3"/>
      <c r="AD225" s="3"/>
      <c r="AE225" s="3"/>
      <c r="AF225" s="3"/>
      <c r="AG225" s="3"/>
      <c r="AH225" s="3"/>
    </row>
    <row r="226">
      <c r="A226" s="1229">
        <f>A224+1</f>
        <v>171</v>
      </c>
      <c r="B226" s="208"/>
      <c r="C226" s="1281" t="s">
        <v>1255</v>
      </c>
      <c r="D226" s="1281" t="s">
        <v>93</v>
      </c>
      <c r="E226" s="216">
        <f t="shared" si="250"/>
        <v>3600</v>
      </c>
      <c r="F226" s="231"/>
      <c r="L226" s="1282">
        <v>1960</v>
      </c>
      <c r="R226" s="3"/>
      <c r="S226" s="3"/>
      <c r="T226" s="3"/>
      <c r="U226" s="3"/>
      <c r="V226" s="3"/>
      <c r="W226" s="3"/>
      <c r="X226" s="3"/>
      <c r="Y226" s="3"/>
      <c r="Z226" s="3"/>
      <c r="AA226" s="3"/>
      <c r="AB226" s="3"/>
      <c r="AC226" s="3"/>
      <c r="AD226" s="3"/>
      <c r="AE226" s="3"/>
      <c r="AF226" s="3"/>
      <c r="AG226" s="3"/>
      <c r="AH226" s="3"/>
    </row>
    <row r="227">
      <c r="A227" s="1229">
        <f t="shared" ref="A227:A232" si="252">A226+1</f>
        <v>172</v>
      </c>
      <c r="B227" s="208"/>
      <c r="C227" s="1281" t="s">
        <v>1256</v>
      </c>
      <c r="D227" s="1281" t="s">
        <v>93</v>
      </c>
      <c r="E227" s="216">
        <f t="shared" si="250"/>
        <v>4000</v>
      </c>
      <c r="F227" s="231"/>
      <c r="L227" s="1282">
        <v>2140</v>
      </c>
      <c r="R227" s="3"/>
      <c r="S227" s="3"/>
      <c r="T227" s="3"/>
      <c r="U227" s="3"/>
      <c r="V227" s="3"/>
      <c r="W227" s="3"/>
      <c r="X227" s="3"/>
      <c r="Y227" s="3"/>
      <c r="Z227" s="3"/>
      <c r="AA227" s="3"/>
      <c r="AB227" s="3"/>
      <c r="AC227" s="3"/>
      <c r="AD227" s="3"/>
      <c r="AE227" s="3"/>
      <c r="AF227" s="3"/>
      <c r="AG227" s="3"/>
      <c r="AH227" s="3"/>
    </row>
    <row r="228">
      <c r="A228" s="1229">
        <f t="shared" si="252"/>
        <v>173</v>
      </c>
      <c r="B228" s="208"/>
      <c r="C228" s="1281" t="s">
        <v>1257</v>
      </c>
      <c r="D228" s="1281" t="s">
        <v>93</v>
      </c>
      <c r="E228" s="216">
        <f t="shared" si="250"/>
        <v>5200</v>
      </c>
      <c r="F228" s="231"/>
      <c r="L228" s="1282">
        <v>2830</v>
      </c>
      <c r="R228" s="653" t="s">
        <v>1258</v>
      </c>
      <c r="S228" s="3"/>
      <c r="T228" s="3"/>
      <c r="U228" s="3"/>
      <c r="V228" s="3"/>
      <c r="W228" s="3"/>
      <c r="X228" s="3"/>
      <c r="Y228" s="653" t="s">
        <v>1259</v>
      </c>
      <c r="Z228" s="3"/>
      <c r="AA228" s="3"/>
      <c r="AB228" s="3"/>
      <c r="AC228" s="3"/>
      <c r="AD228" s="3"/>
      <c r="AE228" s="3"/>
      <c r="AF228" s="3"/>
      <c r="AG228" s="3"/>
      <c r="AH228" s="3"/>
    </row>
    <row r="229">
      <c r="A229" s="1229">
        <f t="shared" si="252"/>
        <v>174</v>
      </c>
      <c r="B229" s="208"/>
      <c r="C229" s="1281" t="s">
        <v>1260</v>
      </c>
      <c r="D229" s="1281" t="s">
        <v>93</v>
      </c>
      <c r="E229" s="216">
        <f t="shared" si="250"/>
        <v>4600</v>
      </c>
      <c r="F229" s="231"/>
      <c r="L229" s="1282">
        <v>2470</v>
      </c>
      <c r="R229" s="3"/>
      <c r="S229" s="3"/>
      <c r="T229" s="3"/>
      <c r="U229" s="3"/>
      <c r="V229" s="3"/>
      <c r="W229" s="3"/>
      <c r="X229" s="3"/>
      <c r="Y229" s="3"/>
      <c r="Z229" s="3"/>
      <c r="AA229" s="3"/>
      <c r="AB229" s="3"/>
      <c r="AC229" s="3"/>
      <c r="AD229" s="3"/>
      <c r="AE229" s="3"/>
      <c r="AF229" s="3"/>
      <c r="AG229" s="3"/>
      <c r="AH229" s="3"/>
    </row>
    <row r="230">
      <c r="A230" s="1229">
        <f t="shared" si="252"/>
        <v>175</v>
      </c>
      <c r="B230" s="208"/>
      <c r="C230" s="1281" t="s">
        <v>1261</v>
      </c>
      <c r="D230" s="1281" t="s">
        <v>93</v>
      </c>
      <c r="E230" s="216">
        <f t="shared" si="250"/>
        <v>4300</v>
      </c>
      <c r="F230" s="231"/>
      <c r="L230" s="1282">
        <v>2350</v>
      </c>
      <c r="R230" s="3"/>
      <c r="S230" s="3"/>
      <c r="T230" s="3"/>
      <c r="U230" s="3"/>
      <c r="V230" s="3"/>
      <c r="W230" s="3"/>
      <c r="X230" s="3"/>
      <c r="Y230" s="3"/>
      <c r="Z230" s="3"/>
      <c r="AA230" s="3"/>
      <c r="AB230" s="3"/>
      <c r="AC230" s="3"/>
      <c r="AD230" s="3"/>
      <c r="AE230" s="3"/>
      <c r="AF230" s="3"/>
      <c r="AG230" s="3"/>
      <c r="AH230" s="3"/>
    </row>
    <row r="231">
      <c r="A231" s="1229">
        <f t="shared" si="252"/>
        <v>176</v>
      </c>
      <c r="B231" s="208"/>
      <c r="C231" s="1281" t="s">
        <v>1262</v>
      </c>
      <c r="D231" s="1281" t="s">
        <v>93</v>
      </c>
      <c r="E231" s="216">
        <f t="shared" si="250"/>
        <v>4000</v>
      </c>
      <c r="F231" s="231"/>
      <c r="L231" s="1282">
        <v>2140</v>
      </c>
      <c r="R231" s="3"/>
      <c r="S231" s="3"/>
      <c r="T231" s="3"/>
      <c r="U231" s="3"/>
      <c r="V231" s="3"/>
      <c r="W231" s="3"/>
      <c r="X231" s="3"/>
      <c r="Y231" s="3"/>
      <c r="Z231" s="3"/>
      <c r="AA231" s="3"/>
      <c r="AB231" s="3"/>
      <c r="AC231" s="3"/>
      <c r="AD231" s="3"/>
      <c r="AE231" s="3"/>
      <c r="AF231" s="3"/>
      <c r="AG231" s="3"/>
      <c r="AH231" s="3"/>
    </row>
    <row r="232">
      <c r="A232" s="1229">
        <f t="shared" si="252"/>
        <v>177</v>
      </c>
      <c r="B232" s="212"/>
      <c r="C232" s="1283" t="s">
        <v>1263</v>
      </c>
      <c r="D232" s="1283" t="s">
        <v>93</v>
      </c>
      <c r="E232" s="1251">
        <f t="shared" si="250"/>
        <v>4100</v>
      </c>
      <c r="F232" s="236"/>
      <c r="L232" s="1284">
        <v>2190</v>
      </c>
      <c r="R232" s="3"/>
      <c r="S232" s="3"/>
      <c r="T232" s="3"/>
      <c r="U232" s="3"/>
      <c r="V232" s="3"/>
      <c r="W232" s="3"/>
      <c r="X232" s="3"/>
      <c r="Y232" s="3"/>
      <c r="Z232" s="3"/>
      <c r="AA232" s="3"/>
      <c r="AB232" s="3"/>
      <c r="AC232" s="3"/>
      <c r="AD232" s="3"/>
      <c r="AE232" s="3"/>
      <c r="AF232" s="3"/>
      <c r="AG232" s="3"/>
      <c r="AH232" s="3"/>
    </row>
    <row r="233" ht="15" customHeight="1">
      <c r="A233" s="1243"/>
      <c r="B233" s="238"/>
      <c r="C233" s="240" t="s">
        <v>1264</v>
      </c>
      <c r="D233" s="202"/>
      <c r="E233" s="216"/>
      <c r="F233" s="241" t="s">
        <v>446</v>
      </c>
      <c r="L233" s="1203"/>
      <c r="R233" s="3"/>
      <c r="S233" s="3"/>
      <c r="T233" s="3"/>
      <c r="U233" s="3"/>
      <c r="V233" s="3"/>
      <c r="W233" s="3"/>
      <c r="X233" s="3"/>
      <c r="Y233" s="3"/>
      <c r="Z233" s="3"/>
      <c r="AA233" s="3"/>
      <c r="AB233" s="3"/>
      <c r="AC233" s="3"/>
      <c r="AD233" s="3"/>
      <c r="AE233" s="3"/>
      <c r="AF233" s="3"/>
      <c r="AG233" s="3"/>
      <c r="AH233" s="3"/>
    </row>
    <row r="234">
      <c r="A234" s="1229">
        <f>A232+1</f>
        <v>178</v>
      </c>
      <c r="B234" s="208"/>
      <c r="C234" s="230" t="s">
        <v>1265</v>
      </c>
      <c r="D234" s="230" t="s">
        <v>93</v>
      </c>
      <c r="E234" s="216">
        <f t="shared" si="250"/>
        <v>3300</v>
      </c>
      <c r="F234" s="231"/>
      <c r="L234" s="1219">
        <v>1810</v>
      </c>
      <c r="R234" s="3"/>
      <c r="S234" s="3"/>
      <c r="T234" s="3"/>
      <c r="U234" s="3"/>
      <c r="V234" s="3"/>
      <c r="W234" s="3"/>
      <c r="X234" s="3"/>
      <c r="Y234" s="3"/>
      <c r="Z234" s="3"/>
      <c r="AA234" s="3"/>
      <c r="AB234" s="3"/>
      <c r="AC234" s="3"/>
      <c r="AD234" s="3"/>
      <c r="AE234" s="3"/>
      <c r="AF234" s="3"/>
      <c r="AG234" s="3"/>
      <c r="AH234" s="3"/>
    </row>
    <row r="235">
      <c r="A235" s="1229">
        <f t="shared" ref="A235:A242" si="253">A234+1</f>
        <v>179</v>
      </c>
      <c r="B235" s="208"/>
      <c r="C235" s="230" t="s">
        <v>1266</v>
      </c>
      <c r="D235" s="230" t="s">
        <v>93</v>
      </c>
      <c r="E235" s="216">
        <f t="shared" si="250"/>
        <v>4800</v>
      </c>
      <c r="F235" s="231"/>
      <c r="L235" s="1219">
        <v>2610</v>
      </c>
      <c r="R235" s="3"/>
      <c r="S235" s="3"/>
      <c r="T235" s="3"/>
      <c r="U235" s="3"/>
      <c r="V235" s="3"/>
      <c r="W235" s="3"/>
      <c r="X235" s="3"/>
      <c r="Y235" s="3"/>
      <c r="Z235" s="1285" t="s">
        <v>1267</v>
      </c>
      <c r="AA235" s="3"/>
      <c r="AB235" s="3"/>
      <c r="AC235" s="3"/>
      <c r="AD235" s="3"/>
      <c r="AE235" s="3"/>
      <c r="AF235" s="3"/>
      <c r="AG235" s="3"/>
      <c r="AH235" s="3"/>
    </row>
    <row r="236">
      <c r="A236" s="1229">
        <f t="shared" si="253"/>
        <v>180</v>
      </c>
      <c r="B236" s="208"/>
      <c r="C236" s="230" t="s">
        <v>1268</v>
      </c>
      <c r="D236" s="230" t="s">
        <v>93</v>
      </c>
      <c r="E236" s="216">
        <f t="shared" si="250"/>
        <v>3900</v>
      </c>
      <c r="F236" s="231"/>
      <c r="L236" s="1219">
        <v>2120</v>
      </c>
      <c r="R236" s="3"/>
      <c r="S236" s="3"/>
      <c r="T236" s="3"/>
      <c r="U236" s="3"/>
      <c r="V236" s="3"/>
      <c r="W236" s="3"/>
      <c r="X236" s="3"/>
      <c r="Y236" s="3"/>
      <c r="Z236" s="1286" t="s">
        <v>1269</v>
      </c>
      <c r="AA236" s="3"/>
      <c r="AB236" s="3"/>
      <c r="AC236" s="3"/>
      <c r="AD236" s="3"/>
      <c r="AE236" s="3"/>
      <c r="AF236" s="3"/>
      <c r="AG236" s="3"/>
      <c r="AH236" s="3"/>
    </row>
    <row r="237">
      <c r="A237" s="1229">
        <f t="shared" si="253"/>
        <v>181</v>
      </c>
      <c r="B237" s="208"/>
      <c r="C237" s="230" t="s">
        <v>1270</v>
      </c>
      <c r="D237" s="230" t="s">
        <v>93</v>
      </c>
      <c r="E237" s="216">
        <f t="shared" si="250"/>
        <v>4500</v>
      </c>
      <c r="F237" s="231"/>
      <c r="L237" s="1219">
        <v>2450</v>
      </c>
      <c r="R237" s="3"/>
      <c r="S237" s="3"/>
      <c r="T237" s="3"/>
      <c r="U237" s="3"/>
      <c r="V237" s="3"/>
      <c r="W237" s="3"/>
      <c r="X237" s="3"/>
      <c r="Y237" s="3"/>
      <c r="Z237" s="1285" t="s">
        <v>1271</v>
      </c>
      <c r="AA237" s="3"/>
      <c r="AB237" s="3"/>
      <c r="AC237" s="3"/>
      <c r="AD237" s="3"/>
      <c r="AE237" s="3"/>
      <c r="AF237" s="3"/>
      <c r="AG237" s="3"/>
      <c r="AH237" s="3"/>
    </row>
    <row r="238">
      <c r="A238" s="1229">
        <f t="shared" si="253"/>
        <v>182</v>
      </c>
      <c r="B238" s="208"/>
      <c r="C238" s="230" t="s">
        <v>1272</v>
      </c>
      <c r="D238" s="230" t="s">
        <v>93</v>
      </c>
      <c r="E238" s="216">
        <f t="shared" si="250"/>
        <v>4100</v>
      </c>
      <c r="F238" s="231"/>
      <c r="L238" s="1219">
        <v>2210</v>
      </c>
      <c r="R238" s="3"/>
      <c r="S238" s="3"/>
      <c r="T238" s="3"/>
      <c r="U238" s="3"/>
      <c r="V238" s="3"/>
      <c r="W238" s="3"/>
      <c r="X238" s="3"/>
      <c r="Y238" s="3"/>
      <c r="Z238" s="1285" t="s">
        <v>1273</v>
      </c>
      <c r="AA238" s="3"/>
      <c r="AB238" s="3"/>
      <c r="AC238" s="3"/>
      <c r="AD238" s="3"/>
      <c r="AE238" s="3"/>
      <c r="AF238" s="3"/>
      <c r="AG238" s="3"/>
      <c r="AH238" s="3"/>
    </row>
    <row r="239">
      <c r="A239" s="1229">
        <f t="shared" si="253"/>
        <v>183</v>
      </c>
      <c r="B239" s="208"/>
      <c r="C239" s="230" t="s">
        <v>1274</v>
      </c>
      <c r="D239" s="230" t="s">
        <v>93</v>
      </c>
      <c r="E239" s="216">
        <f t="shared" si="250"/>
        <v>3800</v>
      </c>
      <c r="F239" s="231"/>
      <c r="L239" s="1219">
        <v>2060</v>
      </c>
      <c r="R239" s="1285" t="s">
        <v>1275</v>
      </c>
      <c r="S239" s="3"/>
      <c r="T239" s="3"/>
      <c r="U239" s="3"/>
      <c r="V239" s="3"/>
      <c r="W239" s="3"/>
      <c r="X239" s="3"/>
      <c r="Y239" s="3"/>
      <c r="Z239" s="1285" t="s">
        <v>1276</v>
      </c>
      <c r="AA239" s="3"/>
      <c r="AB239" s="3"/>
      <c r="AC239" s="3"/>
      <c r="AD239" s="3"/>
      <c r="AE239" s="3"/>
      <c r="AF239" s="3"/>
      <c r="AG239" s="3"/>
      <c r="AH239" s="3"/>
    </row>
    <row r="240">
      <c r="A240" s="1229">
        <f t="shared" si="253"/>
        <v>184</v>
      </c>
      <c r="B240" s="208"/>
      <c r="C240" s="230" t="s">
        <v>1277</v>
      </c>
      <c r="D240" s="230" t="s">
        <v>93</v>
      </c>
      <c r="E240" s="216">
        <f t="shared" si="250"/>
        <v>4900</v>
      </c>
      <c r="F240" s="231"/>
      <c r="L240" s="1219">
        <v>2670</v>
      </c>
      <c r="R240" s="3"/>
      <c r="S240" s="3"/>
      <c r="T240" s="3"/>
      <c r="U240" s="3"/>
      <c r="V240" s="3"/>
      <c r="W240" s="3"/>
      <c r="X240" s="3"/>
      <c r="Y240" s="3"/>
      <c r="Z240" s="3"/>
      <c r="AA240" s="3"/>
      <c r="AB240" s="3"/>
      <c r="AC240" s="3"/>
      <c r="AD240" s="3"/>
      <c r="AE240" s="3"/>
      <c r="AF240" s="3"/>
      <c r="AG240" s="3"/>
      <c r="AH240" s="3"/>
    </row>
    <row r="241">
      <c r="A241" s="1229">
        <f t="shared" si="253"/>
        <v>185</v>
      </c>
      <c r="B241" s="208"/>
      <c r="C241" s="230" t="s">
        <v>1278</v>
      </c>
      <c r="D241" s="230" t="s">
        <v>93</v>
      </c>
      <c r="E241" s="216">
        <f t="shared" si="250"/>
        <v>3800</v>
      </c>
      <c r="F241" s="231"/>
      <c r="L241" s="1219">
        <v>2060</v>
      </c>
      <c r="R241" s="3"/>
      <c r="S241" s="3"/>
      <c r="T241" s="3"/>
      <c r="U241" s="3"/>
      <c r="V241" s="3"/>
      <c r="W241" s="3"/>
      <c r="X241" s="3"/>
      <c r="Y241" s="3"/>
      <c r="Z241" s="3"/>
      <c r="AA241" s="3"/>
      <c r="AB241" s="3"/>
      <c r="AC241" s="3"/>
      <c r="AD241" s="3"/>
      <c r="AE241" s="3"/>
      <c r="AF241" s="3"/>
      <c r="AG241" s="3"/>
      <c r="AH241" s="3"/>
    </row>
    <row r="242">
      <c r="A242" s="1229">
        <f t="shared" si="253"/>
        <v>186</v>
      </c>
      <c r="B242" s="212"/>
      <c r="C242" s="235" t="s">
        <v>1279</v>
      </c>
      <c r="D242" s="235" t="s">
        <v>93</v>
      </c>
      <c r="E242" s="216">
        <f t="shared" si="250"/>
        <v>3400</v>
      </c>
      <c r="F242" s="236"/>
      <c r="L242" s="1224">
        <v>1860</v>
      </c>
      <c r="R242" s="3"/>
      <c r="S242" s="3"/>
      <c r="T242" s="3"/>
      <c r="U242" s="3" t="s">
        <v>1280</v>
      </c>
      <c r="V242" s="3"/>
      <c r="W242" s="3"/>
      <c r="X242" s="3"/>
      <c r="Y242" s="3"/>
      <c r="Z242" s="3"/>
      <c r="AA242" s="3"/>
      <c r="AB242" s="3"/>
      <c r="AC242" s="3"/>
      <c r="AD242" s="3"/>
      <c r="AE242" s="3"/>
      <c r="AF242" s="3"/>
      <c r="AG242" s="3"/>
      <c r="AH242" s="3"/>
    </row>
    <row r="243" ht="15" customHeight="1">
      <c r="A243" s="1243"/>
      <c r="B243" s="238"/>
      <c r="C243" s="1278" t="s">
        <v>1281</v>
      </c>
      <c r="D243" s="1279"/>
      <c r="E243" s="1280"/>
      <c r="F243" s="241" t="s">
        <v>446</v>
      </c>
      <c r="L243" s="1280"/>
    </row>
    <row r="244">
      <c r="A244" s="1229">
        <f>A242+1</f>
        <v>187</v>
      </c>
      <c r="B244" s="208"/>
      <c r="C244" s="1281" t="s">
        <v>1282</v>
      </c>
      <c r="D244" s="1281" t="s">
        <v>93</v>
      </c>
      <c r="E244" s="216">
        <f t="shared" si="250"/>
        <v>4800</v>
      </c>
      <c r="F244" s="231"/>
      <c r="L244" s="1282">
        <v>2610</v>
      </c>
    </row>
    <row r="245">
      <c r="A245" s="1229">
        <f t="shared" ref="A245:A249" si="254">A244+1</f>
        <v>188</v>
      </c>
      <c r="B245" s="208"/>
      <c r="C245" s="1281" t="s">
        <v>1283</v>
      </c>
      <c r="D245" s="1281" t="s">
        <v>93</v>
      </c>
      <c r="E245" s="216">
        <f t="shared" si="250"/>
        <v>4800</v>
      </c>
      <c r="F245" s="231"/>
      <c r="L245" s="1282">
        <v>2610</v>
      </c>
    </row>
    <row r="246">
      <c r="A246" s="1229">
        <f t="shared" si="254"/>
        <v>189</v>
      </c>
      <c r="B246" s="208"/>
      <c r="C246" s="1281" t="s">
        <v>1284</v>
      </c>
      <c r="D246" s="1281" t="s">
        <v>93</v>
      </c>
      <c r="E246" s="216">
        <f t="shared" si="250"/>
        <v>5700</v>
      </c>
      <c r="F246" s="231"/>
      <c r="L246" s="1282">
        <v>3100</v>
      </c>
    </row>
    <row r="247">
      <c r="A247" s="1229">
        <f t="shared" si="254"/>
        <v>190</v>
      </c>
      <c r="B247" s="208"/>
      <c r="C247" s="1281" t="s">
        <v>1285</v>
      </c>
      <c r="D247" s="1281" t="s">
        <v>93</v>
      </c>
      <c r="E247" s="216">
        <f t="shared" si="250"/>
        <v>5000</v>
      </c>
      <c r="F247" s="231"/>
      <c r="L247" s="1282">
        <v>2690</v>
      </c>
    </row>
    <row r="248" ht="15" customHeight="1">
      <c r="A248" s="1229">
        <f t="shared" si="254"/>
        <v>191</v>
      </c>
      <c r="B248" s="208"/>
      <c r="C248" s="1281" t="s">
        <v>1286</v>
      </c>
      <c r="D248" s="1281" t="s">
        <v>93</v>
      </c>
      <c r="E248" s="216">
        <f t="shared" si="250"/>
        <v>4800</v>
      </c>
      <c r="F248" s="231"/>
      <c r="L248" s="1282">
        <v>2610</v>
      </c>
    </row>
    <row r="249">
      <c r="A249" s="1229">
        <f t="shared" si="254"/>
        <v>192</v>
      </c>
      <c r="B249" s="212"/>
      <c r="C249" s="1283" t="s">
        <v>1287</v>
      </c>
      <c r="D249" s="1283" t="s">
        <v>93</v>
      </c>
      <c r="E249" s="216">
        <f t="shared" si="250"/>
        <v>4800</v>
      </c>
      <c r="F249" s="236"/>
      <c r="L249" s="1284">
        <v>2610</v>
      </c>
    </row>
    <row r="250" ht="15.75" customHeight="1">
      <c r="A250" s="1243"/>
      <c r="B250" s="238"/>
      <c r="C250" s="240" t="s">
        <v>445</v>
      </c>
      <c r="D250" s="202"/>
      <c r="E250" s="1203"/>
      <c r="F250" s="241" t="s">
        <v>446</v>
      </c>
      <c r="L250" s="1203"/>
    </row>
    <row r="251">
      <c r="A251" s="1229">
        <f>A249+1</f>
        <v>193</v>
      </c>
      <c r="B251" s="208"/>
      <c r="C251" s="230" t="s">
        <v>1288</v>
      </c>
      <c r="D251" s="230" t="s">
        <v>93</v>
      </c>
      <c r="E251" s="216">
        <f t="shared" si="250"/>
        <v>4700</v>
      </c>
      <c r="F251" s="231"/>
      <c r="L251" s="1219">
        <v>2530</v>
      </c>
    </row>
    <row r="252">
      <c r="A252" s="1229">
        <f t="shared" ref="A252:A258" si="255">A251+1</f>
        <v>194</v>
      </c>
      <c r="B252" s="208"/>
      <c r="C252" s="230" t="s">
        <v>1289</v>
      </c>
      <c r="D252" s="230" t="s">
        <v>93</v>
      </c>
      <c r="E252" s="216">
        <f t="shared" si="250"/>
        <v>3200</v>
      </c>
      <c r="F252" s="231"/>
      <c r="L252" s="1219">
        <v>1750</v>
      </c>
    </row>
    <row r="253">
      <c r="A253" s="1229">
        <f t="shared" si="255"/>
        <v>195</v>
      </c>
      <c r="B253" s="208"/>
      <c r="C253" s="230" t="s">
        <v>1290</v>
      </c>
      <c r="D253" s="230" t="s">
        <v>93</v>
      </c>
      <c r="E253" s="216">
        <f t="shared" si="250"/>
        <v>3200</v>
      </c>
      <c r="F253" s="231"/>
      <c r="L253" s="1219">
        <v>1750</v>
      </c>
    </row>
    <row r="254">
      <c r="A254" s="1229">
        <f t="shared" si="255"/>
        <v>196</v>
      </c>
      <c r="B254" s="208"/>
      <c r="C254" s="230" t="s">
        <v>1291</v>
      </c>
      <c r="D254" s="230" t="s">
        <v>93</v>
      </c>
      <c r="E254" s="216">
        <f t="shared" si="250"/>
        <v>4600</v>
      </c>
      <c r="F254" s="231"/>
      <c r="L254" s="1219">
        <v>2490</v>
      </c>
    </row>
    <row r="255" ht="16.5" customHeight="1">
      <c r="A255" s="1229">
        <f t="shared" si="255"/>
        <v>197</v>
      </c>
      <c r="B255" s="208"/>
      <c r="C255" s="230" t="s">
        <v>1292</v>
      </c>
      <c r="D255" s="230" t="s">
        <v>93</v>
      </c>
      <c r="E255" s="216">
        <f t="shared" si="250"/>
        <v>4000</v>
      </c>
      <c r="F255" s="231"/>
      <c r="L255" s="1219">
        <v>2170</v>
      </c>
    </row>
    <row r="256">
      <c r="A256" s="1229">
        <f t="shared" si="255"/>
        <v>198</v>
      </c>
      <c r="B256" s="208"/>
      <c r="C256" s="230" t="s">
        <v>1293</v>
      </c>
      <c r="D256" s="230" t="s">
        <v>93</v>
      </c>
      <c r="E256" s="216">
        <f t="shared" si="250"/>
        <v>3300</v>
      </c>
      <c r="F256" s="231"/>
      <c r="L256" s="1219">
        <v>1780</v>
      </c>
    </row>
    <row r="257" ht="14.25" customHeight="1">
      <c r="A257" s="1229">
        <f t="shared" si="255"/>
        <v>199</v>
      </c>
      <c r="B257" s="208"/>
      <c r="C257" s="230" t="s">
        <v>1294</v>
      </c>
      <c r="D257" s="230" t="s">
        <v>93</v>
      </c>
      <c r="E257" s="216">
        <f t="shared" si="250"/>
        <v>3200</v>
      </c>
      <c r="F257" s="231"/>
      <c r="L257" s="1219">
        <v>1750</v>
      </c>
    </row>
    <row r="258" ht="15" customHeight="1">
      <c r="A258" s="1242">
        <f t="shared" si="255"/>
        <v>200</v>
      </c>
      <c r="B258" s="212"/>
      <c r="C258" s="235" t="s">
        <v>1295</v>
      </c>
      <c r="D258" s="235" t="s">
        <v>93</v>
      </c>
      <c r="E258" s="216">
        <f t="shared" si="250"/>
        <v>3400</v>
      </c>
      <c r="F258" s="236"/>
      <c r="L258" s="1224">
        <v>1860</v>
      </c>
    </row>
    <row r="259" ht="15.75" customHeight="1">
      <c r="A259" s="1243"/>
      <c r="B259" s="238"/>
      <c r="C259" s="240" t="s">
        <v>1296</v>
      </c>
      <c r="D259" s="202"/>
      <c r="E259" s="216"/>
      <c r="F259" s="1287"/>
      <c r="L259" s="1263"/>
    </row>
    <row r="260" ht="20.25" customHeight="1">
      <c r="A260" s="1229">
        <f>A258+1</f>
        <v>201</v>
      </c>
      <c r="B260" s="1288" t="s">
        <v>1297</v>
      </c>
      <c r="C260" s="230" t="s">
        <v>1298</v>
      </c>
      <c r="D260" s="230" t="s">
        <v>93</v>
      </c>
      <c r="E260" s="216">
        <f t="shared" si="250"/>
        <v>2200</v>
      </c>
      <c r="F260" s="231" t="s">
        <v>1299</v>
      </c>
      <c r="L260" s="1206">
        <v>1200</v>
      </c>
    </row>
    <row r="261" ht="20.25" customHeight="1">
      <c r="A261" s="1229">
        <f t="shared" ref="A261:A262" si="256">A260+1</f>
        <v>202</v>
      </c>
      <c r="B261" s="1289"/>
      <c r="C261" s="230" t="s">
        <v>1300</v>
      </c>
      <c r="D261" s="230" t="s">
        <v>93</v>
      </c>
      <c r="E261" s="216">
        <f t="shared" si="250"/>
        <v>2200</v>
      </c>
      <c r="F261" s="254"/>
      <c r="L261" s="1206">
        <v>1200</v>
      </c>
    </row>
    <row r="262" ht="20.25" customHeight="1">
      <c r="A262" s="1229">
        <f t="shared" si="256"/>
        <v>203</v>
      </c>
      <c r="B262" s="1289"/>
      <c r="C262" s="1290" t="s">
        <v>1301</v>
      </c>
      <c r="D262" s="1290" t="s">
        <v>93</v>
      </c>
      <c r="E262" s="216">
        <f t="shared" si="250"/>
        <v>2600</v>
      </c>
      <c r="F262" s="254"/>
      <c r="L262" s="1219">
        <v>1400</v>
      </c>
    </row>
    <row r="263" ht="20.25" customHeight="1">
      <c r="A263" s="1291"/>
      <c r="B263" s="1289"/>
      <c r="C263" s="1292"/>
      <c r="D263" s="1292"/>
      <c r="E263" s="216"/>
      <c r="F263" s="254"/>
      <c r="L263" s="1293"/>
    </row>
    <row r="264" ht="20.25" customHeight="1">
      <c r="A264" s="1276">
        <f>A262+1</f>
        <v>204</v>
      </c>
      <c r="B264" s="1294"/>
      <c r="C264" s="235" t="s">
        <v>1302</v>
      </c>
      <c r="D264" s="235" t="s">
        <v>93</v>
      </c>
      <c r="E264" s="1251">
        <f t="shared" si="250"/>
        <v>2400</v>
      </c>
      <c r="F264" s="236"/>
      <c r="L264" s="1197">
        <v>1300</v>
      </c>
    </row>
    <row r="265" ht="15.75" customHeight="1">
      <c r="A265" s="1243"/>
      <c r="B265" s="238"/>
      <c r="C265" s="1295" t="s">
        <v>1303</v>
      </c>
      <c r="D265" s="1296"/>
      <c r="E265" s="1297"/>
      <c r="F265" s="1287"/>
      <c r="L265" s="1297"/>
    </row>
    <row r="266" ht="20.25" customHeight="1">
      <c r="A266" s="1229">
        <f>A264+1</f>
        <v>205</v>
      </c>
      <c r="B266" s="1288" t="s">
        <v>1304</v>
      </c>
      <c r="C266" s="1290" t="s">
        <v>1305</v>
      </c>
      <c r="D266" s="1290" t="s">
        <v>93</v>
      </c>
      <c r="E266" s="216">
        <f t="shared" si="250"/>
        <v>2200</v>
      </c>
      <c r="F266" s="231" t="s">
        <v>1299</v>
      </c>
      <c r="L266" s="1219">
        <v>1200</v>
      </c>
    </row>
    <row r="267" ht="20.25" customHeight="1">
      <c r="A267" s="1229">
        <f t="shared" ref="A267:A268" si="257">A266+1</f>
        <v>206</v>
      </c>
      <c r="B267" s="1289"/>
      <c r="C267" s="1290" t="s">
        <v>1306</v>
      </c>
      <c r="D267" s="1290" t="s">
        <v>93</v>
      </c>
      <c r="E267" s="216">
        <f t="shared" si="250"/>
        <v>2200</v>
      </c>
      <c r="F267" s="254"/>
      <c r="L267" s="1219">
        <v>1200</v>
      </c>
    </row>
    <row r="268" ht="20.25" customHeight="1">
      <c r="A268" s="1229">
        <f t="shared" si="257"/>
        <v>207</v>
      </c>
      <c r="B268" s="1289"/>
      <c r="C268" s="1290" t="s">
        <v>1307</v>
      </c>
      <c r="D268" s="1290" t="s">
        <v>93</v>
      </c>
      <c r="E268" s="216">
        <f t="shared" si="250"/>
        <v>2600</v>
      </c>
      <c r="F268" s="254"/>
      <c r="H268" s="1176"/>
      <c r="I268" s="1176"/>
      <c r="L268" s="1219">
        <v>1400</v>
      </c>
    </row>
    <row r="269" s="140" customFormat="1" ht="20.25" customHeight="1">
      <c r="A269" s="1276">
        <f>A267+1</f>
        <v>207</v>
      </c>
      <c r="B269" s="1294"/>
      <c r="C269" s="1298" t="s">
        <v>1308</v>
      </c>
      <c r="D269" s="1298" t="s">
        <v>93</v>
      </c>
      <c r="E269" s="1251">
        <f t="shared" ref="E269:E332" si="258">ROUND(L269*1.85,-2)</f>
        <v>2400</v>
      </c>
      <c r="F269" s="236"/>
      <c r="G269" s="1183"/>
      <c r="H269" s="1176"/>
      <c r="I269" s="1176"/>
      <c r="L269" s="1224">
        <v>1300</v>
      </c>
    </row>
    <row r="270" s="1299" customFormat="1" ht="15" customHeight="1">
      <c r="A270" s="1243"/>
      <c r="B270" s="238"/>
      <c r="C270" s="240" t="s">
        <v>1309</v>
      </c>
      <c r="D270" s="202"/>
      <c r="E270" s="1263"/>
      <c r="F270" s="1287"/>
      <c r="G270" s="1170"/>
      <c r="L270" s="1263"/>
      <c r="Q270" s="134"/>
      <c r="R270" s="134"/>
      <c r="S270" s="134"/>
      <c r="T270" s="134"/>
      <c r="U270" s="134"/>
      <c r="V270" s="134"/>
      <c r="W270" s="134"/>
      <c r="X270" s="134"/>
      <c r="Y270" s="134"/>
      <c r="Z270" s="134"/>
      <c r="AA270" s="134"/>
      <c r="AB270" s="134"/>
      <c r="AC270" s="134"/>
      <c r="AD270" s="134"/>
      <c r="AE270" s="134"/>
      <c r="AF270" s="134"/>
      <c r="AG270" s="134"/>
    </row>
    <row r="271" s="1299" customFormat="1" ht="22.5" customHeight="1">
      <c r="A271" s="1229">
        <f>A269+1</f>
        <v>208</v>
      </c>
      <c r="B271" s="208"/>
      <c r="C271" s="243" t="s">
        <v>1310</v>
      </c>
      <c r="D271" s="230" t="s">
        <v>93</v>
      </c>
      <c r="E271" s="216">
        <f t="shared" si="258"/>
        <v>500</v>
      </c>
      <c r="F271" s="231" t="s">
        <v>1311</v>
      </c>
      <c r="G271" s="1170"/>
      <c r="L271" s="1206">
        <v>280</v>
      </c>
      <c r="Q271" s="134"/>
      <c r="R271" s="134"/>
      <c r="S271" s="134"/>
      <c r="T271" s="134"/>
      <c r="U271" s="134"/>
      <c r="V271" s="134"/>
      <c r="W271" s="134"/>
      <c r="X271" s="134"/>
      <c r="Y271" s="134"/>
      <c r="Z271" s="134"/>
      <c r="AA271" s="134"/>
      <c r="AB271" s="134"/>
      <c r="AC271" s="134"/>
      <c r="AD271" s="134"/>
      <c r="AE271" s="134"/>
      <c r="AF271" s="134"/>
      <c r="AG271" s="134"/>
    </row>
    <row r="272" s="1299" customFormat="1" ht="22.5" customHeight="1">
      <c r="A272" s="1276">
        <f>A271+1</f>
        <v>209</v>
      </c>
      <c r="B272" s="212"/>
      <c r="C272" s="245" t="s">
        <v>1312</v>
      </c>
      <c r="D272" s="235" t="s">
        <v>93</v>
      </c>
      <c r="E272" s="1251">
        <f t="shared" si="258"/>
        <v>500</v>
      </c>
      <c r="F272" s="236"/>
      <c r="G272" s="1170"/>
      <c r="L272" s="1197">
        <v>280</v>
      </c>
      <c r="Q272" s="134"/>
      <c r="R272" s="134"/>
      <c r="S272" s="134"/>
      <c r="T272" s="134"/>
      <c r="U272" s="134"/>
      <c r="V272" s="134"/>
      <c r="W272" s="134"/>
      <c r="X272" s="134"/>
      <c r="Y272" s="134"/>
      <c r="Z272" s="134"/>
      <c r="AA272" s="134"/>
      <c r="AB272" s="134"/>
      <c r="AC272" s="134"/>
      <c r="AD272" s="134"/>
      <c r="AE272" s="134"/>
      <c r="AF272" s="134"/>
      <c r="AG272" s="134"/>
    </row>
    <row r="273" s="1299" customFormat="1">
      <c r="A273" s="1239"/>
      <c r="B273" s="215"/>
      <c r="C273" s="223" t="s">
        <v>1313</v>
      </c>
      <c r="D273" s="217"/>
      <c r="E273" s="1263"/>
      <c r="F273" s="242"/>
      <c r="G273" s="1170"/>
      <c r="L273" s="1263"/>
      <c r="Q273" s="134"/>
      <c r="R273" s="134"/>
      <c r="S273" s="134"/>
      <c r="T273" s="134"/>
      <c r="U273" s="134"/>
      <c r="V273" s="134"/>
      <c r="W273" s="134"/>
      <c r="X273" s="134"/>
      <c r="Y273" s="134"/>
      <c r="Z273" s="134"/>
      <c r="AA273" s="134"/>
      <c r="AB273" s="134"/>
      <c r="AC273" s="134"/>
      <c r="AD273" s="134"/>
      <c r="AE273" s="134"/>
      <c r="AF273" s="134"/>
      <c r="AG273" s="134"/>
    </row>
    <row r="274" s="1299" customFormat="1">
      <c r="A274" s="1229">
        <f>A272+1</f>
        <v>210</v>
      </c>
      <c r="B274" s="208"/>
      <c r="C274" s="243" t="s">
        <v>1314</v>
      </c>
      <c r="D274" s="230" t="s">
        <v>93</v>
      </c>
      <c r="E274" s="216">
        <f t="shared" si="258"/>
        <v>2200</v>
      </c>
      <c r="F274" s="231" t="s">
        <v>90</v>
      </c>
      <c r="G274" s="1170"/>
      <c r="L274" s="1219">
        <v>1200</v>
      </c>
      <c r="Q274" s="134"/>
      <c r="R274" s="134"/>
      <c r="S274" s="134"/>
      <c r="T274" s="134"/>
      <c r="U274" s="134"/>
      <c r="V274" s="134"/>
      <c r="W274" s="134"/>
      <c r="X274" s="134"/>
      <c r="Y274" s="134"/>
      <c r="Z274" s="134"/>
      <c r="AA274" s="134"/>
      <c r="AB274" s="134"/>
      <c r="AC274" s="134"/>
      <c r="AD274" s="134"/>
      <c r="AE274" s="134"/>
      <c r="AF274" s="134"/>
      <c r="AG274" s="134"/>
    </row>
    <row r="275" s="1299" customFormat="1">
      <c r="A275" s="1229">
        <f t="shared" ref="A275:A280" si="259">A274+1</f>
        <v>211</v>
      </c>
      <c r="B275" s="208"/>
      <c r="C275" s="243" t="s">
        <v>1315</v>
      </c>
      <c r="D275" s="230" t="s">
        <v>93</v>
      </c>
      <c r="E275" s="216">
        <f t="shared" si="258"/>
        <v>2200</v>
      </c>
      <c r="F275" s="231"/>
      <c r="G275" s="1170"/>
      <c r="L275" s="1219">
        <v>1200</v>
      </c>
      <c r="Q275" s="134"/>
      <c r="R275" s="134"/>
      <c r="S275" s="134"/>
      <c r="T275" s="134"/>
      <c r="U275" s="134"/>
      <c r="V275" s="134"/>
      <c r="W275" s="134"/>
      <c r="X275" s="134"/>
      <c r="Y275" s="134"/>
      <c r="Z275" s="134"/>
      <c r="AA275" s="134"/>
      <c r="AB275" s="134"/>
      <c r="AC275" s="134"/>
      <c r="AD275" s="134"/>
      <c r="AE275" s="134"/>
      <c r="AF275" s="134"/>
      <c r="AG275" s="134"/>
    </row>
    <row r="276" s="1299" customFormat="1">
      <c r="A276" s="1229">
        <f t="shared" si="259"/>
        <v>212</v>
      </c>
      <c r="B276" s="208"/>
      <c r="C276" s="243" t="s">
        <v>1316</v>
      </c>
      <c r="D276" s="230" t="s">
        <v>93</v>
      </c>
      <c r="E276" s="216">
        <f t="shared" si="258"/>
        <v>2200</v>
      </c>
      <c r="F276" s="231"/>
      <c r="G276" s="1170"/>
      <c r="L276" s="1219">
        <v>1200</v>
      </c>
      <c r="Q276" s="134"/>
      <c r="R276" s="134"/>
      <c r="S276" s="134"/>
      <c r="T276" s="134"/>
      <c r="U276" s="134"/>
      <c r="V276" s="134"/>
      <c r="W276" s="134"/>
      <c r="X276" s="134"/>
      <c r="Y276" s="134"/>
      <c r="Z276" s="134"/>
      <c r="AA276" s="134"/>
      <c r="AB276" s="134"/>
      <c r="AC276" s="134"/>
      <c r="AD276" s="134"/>
      <c r="AE276" s="134"/>
      <c r="AF276" s="134"/>
      <c r="AG276" s="134"/>
    </row>
    <row r="277">
      <c r="A277" s="1229">
        <f t="shared" si="259"/>
        <v>213</v>
      </c>
      <c r="B277" s="208"/>
      <c r="C277" s="243" t="s">
        <v>1317</v>
      </c>
      <c r="D277" s="230" t="s">
        <v>93</v>
      </c>
      <c r="E277" s="216">
        <f t="shared" si="258"/>
        <v>2200</v>
      </c>
      <c r="F277" s="231"/>
      <c r="G277" s="1175"/>
      <c r="I277" s="1299"/>
      <c r="J277" s="1299"/>
      <c r="K277" s="1175"/>
      <c r="L277" s="1219">
        <v>1200</v>
      </c>
    </row>
    <row r="278" s="1299" customFormat="1" ht="25.5" customHeight="1">
      <c r="A278" s="1229">
        <f t="shared" si="259"/>
        <v>214</v>
      </c>
      <c r="B278" s="208"/>
      <c r="C278" s="243" t="s">
        <v>1318</v>
      </c>
      <c r="D278" s="230" t="s">
        <v>93</v>
      </c>
      <c r="E278" s="216">
        <f t="shared" si="258"/>
        <v>2200</v>
      </c>
      <c r="F278" s="231"/>
      <c r="G278" s="1300"/>
      <c r="H278" s="134"/>
      <c r="K278" s="1300"/>
      <c r="L278" s="1219">
        <v>1200</v>
      </c>
      <c r="Q278" s="134"/>
      <c r="R278" s="134"/>
      <c r="S278" s="134"/>
      <c r="T278" s="134"/>
      <c r="U278" s="134"/>
      <c r="V278" s="134"/>
      <c r="W278" s="134"/>
      <c r="X278" s="134"/>
      <c r="Y278" s="134"/>
      <c r="Z278" s="134"/>
      <c r="AA278" s="134"/>
      <c r="AB278" s="134"/>
      <c r="AC278" s="134"/>
      <c r="AD278" s="134"/>
      <c r="AE278" s="134"/>
      <c r="AF278" s="134"/>
      <c r="AG278" s="134"/>
    </row>
    <row r="279" s="1299" customFormat="1">
      <c r="A279" s="1229">
        <f t="shared" si="259"/>
        <v>215</v>
      </c>
      <c r="B279" s="208"/>
      <c r="C279" s="243" t="s">
        <v>1319</v>
      </c>
      <c r="D279" s="230" t="s">
        <v>93</v>
      </c>
      <c r="E279" s="216">
        <f t="shared" si="258"/>
        <v>2200</v>
      </c>
      <c r="F279" s="231"/>
      <c r="G279" s="1300"/>
      <c r="H279" s="134"/>
      <c r="K279" s="1300"/>
      <c r="L279" s="1219">
        <v>1200</v>
      </c>
      <c r="Q279" s="134"/>
      <c r="R279" s="134"/>
      <c r="S279" s="134"/>
      <c r="T279" s="134"/>
      <c r="U279" s="134"/>
      <c r="V279" s="134"/>
      <c r="W279" s="134"/>
      <c r="X279" s="134"/>
      <c r="Y279" s="134"/>
      <c r="Z279" s="134"/>
      <c r="AA279" s="134"/>
      <c r="AB279" s="134"/>
      <c r="AC279" s="134"/>
      <c r="AD279" s="134"/>
      <c r="AE279" s="134"/>
      <c r="AF279" s="134"/>
      <c r="AG279" s="134"/>
    </row>
    <row r="280" s="1299" customFormat="1">
      <c r="A280" s="1229">
        <f t="shared" si="259"/>
        <v>216</v>
      </c>
      <c r="B280" s="208"/>
      <c r="C280" s="243" t="s">
        <v>1320</v>
      </c>
      <c r="D280" s="230" t="s">
        <v>93</v>
      </c>
      <c r="E280" s="216">
        <f t="shared" si="258"/>
        <v>2200</v>
      </c>
      <c r="F280" s="231"/>
      <c r="G280" s="1301"/>
      <c r="H280" s="134"/>
      <c r="K280" s="1300"/>
      <c r="L280" s="1219">
        <v>1200</v>
      </c>
      <c r="Q280" s="134"/>
      <c r="R280" s="134"/>
      <c r="S280" s="134"/>
      <c r="T280" s="134"/>
      <c r="U280" s="134"/>
      <c r="V280" s="134"/>
      <c r="W280" s="134"/>
      <c r="X280" s="134"/>
      <c r="Y280" s="134"/>
      <c r="Z280" s="134"/>
      <c r="AA280" s="134"/>
      <c r="AB280" s="134"/>
      <c r="AC280" s="134"/>
      <c r="AD280" s="134"/>
      <c r="AE280" s="134"/>
      <c r="AF280" s="134"/>
      <c r="AG280" s="134"/>
    </row>
    <row r="281">
      <c r="A281" s="1243"/>
      <c r="B281" s="238"/>
      <c r="C281" s="240" t="s">
        <v>1321</v>
      </c>
      <c r="D281" s="202"/>
      <c r="E281" s="1203"/>
      <c r="F281" s="241" t="s">
        <v>90</v>
      </c>
      <c r="G281" s="1175"/>
      <c r="I281" s="1299"/>
      <c r="J281" s="1299"/>
      <c r="K281" s="1175"/>
      <c r="L281" s="1203"/>
    </row>
    <row r="282">
      <c r="A282" s="1229">
        <f>A280+1</f>
        <v>217</v>
      </c>
      <c r="B282" s="208"/>
      <c r="C282" s="246" t="s">
        <v>1322</v>
      </c>
      <c r="D282" s="230" t="s">
        <v>93</v>
      </c>
      <c r="E282" s="216">
        <f t="shared" si="258"/>
        <v>5000</v>
      </c>
      <c r="F282" s="231"/>
      <c r="I282" s="1299"/>
      <c r="J282" s="1299"/>
      <c r="L282" s="1302">
        <v>2710</v>
      </c>
    </row>
    <row r="283" ht="15" customHeight="1">
      <c r="A283" s="1229">
        <f t="shared" ref="A283:A284" si="260">A282+1</f>
        <v>218</v>
      </c>
      <c r="B283" s="208"/>
      <c r="C283" s="246" t="s">
        <v>1323</v>
      </c>
      <c r="D283" s="230" t="s">
        <v>93</v>
      </c>
      <c r="E283" s="216">
        <f t="shared" si="258"/>
        <v>5800</v>
      </c>
      <c r="F283" s="231"/>
      <c r="L283" s="1302">
        <v>3150</v>
      </c>
    </row>
    <row r="284" ht="15.75" customHeight="1">
      <c r="A284" s="1242">
        <f t="shared" si="260"/>
        <v>219</v>
      </c>
      <c r="B284" s="212"/>
      <c r="C284" s="247" t="s">
        <v>1324</v>
      </c>
      <c r="D284" s="235" t="s">
        <v>93</v>
      </c>
      <c r="E284" s="216">
        <f t="shared" si="258"/>
        <v>5000</v>
      </c>
      <c r="F284" s="236"/>
      <c r="H284" s="1299"/>
      <c r="L284" s="1303">
        <v>2710</v>
      </c>
    </row>
    <row r="285" ht="19.5" customHeight="1">
      <c r="A285" s="146" t="s">
        <v>486</v>
      </c>
      <c r="B285" s="147"/>
      <c r="C285" s="147"/>
      <c r="D285" s="147"/>
      <c r="E285" s="147"/>
      <c r="F285" s="148"/>
      <c r="H285" s="1299"/>
      <c r="L285" s="1208">
        <v>660</v>
      </c>
    </row>
    <row r="286" s="1299" customFormat="1">
      <c r="A286" s="1201"/>
      <c r="B286" s="1203"/>
      <c r="C286" s="240" t="s">
        <v>526</v>
      </c>
      <c r="D286" s="1203"/>
      <c r="E286" s="216"/>
      <c r="F286" s="241" t="s">
        <v>488</v>
      </c>
      <c r="G286" s="1170"/>
      <c r="L286" s="1203"/>
      <c r="Q286" s="134"/>
      <c r="R286" s="134"/>
      <c r="S286" s="134"/>
      <c r="T286" s="134"/>
      <c r="U286" s="134"/>
      <c r="V286" s="134"/>
      <c r="W286" s="134"/>
      <c r="X286" s="134"/>
      <c r="Y286" s="134"/>
      <c r="Z286" s="134"/>
      <c r="AA286" s="134"/>
      <c r="AB286" s="134"/>
      <c r="AC286" s="134"/>
      <c r="AD286" s="134"/>
      <c r="AE286" s="134"/>
      <c r="AF286" s="134"/>
      <c r="AG286" s="134"/>
    </row>
    <row r="287" ht="16.5" customHeight="1">
      <c r="A287" s="1205">
        <f>A284+1</f>
        <v>220</v>
      </c>
      <c r="B287" s="208"/>
      <c r="C287" s="230" t="s">
        <v>528</v>
      </c>
      <c r="D287" s="230"/>
      <c r="E287" s="216">
        <f t="shared" si="258"/>
        <v>1200</v>
      </c>
      <c r="F287" s="231"/>
      <c r="H287" s="1299"/>
      <c r="L287" s="1208">
        <v>630</v>
      </c>
    </row>
    <row r="288" s="1299" customFormat="1" ht="16.5" customHeight="1">
      <c r="A288" s="1229">
        <f t="shared" ref="A288:A298" si="261">A287+1</f>
        <v>221</v>
      </c>
      <c r="B288" s="208"/>
      <c r="C288" s="230" t="s">
        <v>530</v>
      </c>
      <c r="D288" s="230"/>
      <c r="E288" s="216">
        <f t="shared" si="258"/>
        <v>1200</v>
      </c>
      <c r="F288" s="231"/>
      <c r="G288" s="1170"/>
      <c r="L288" s="1208">
        <v>660</v>
      </c>
      <c r="Q288" s="134"/>
      <c r="R288" s="134"/>
      <c r="S288" s="134"/>
      <c r="T288" s="134"/>
      <c r="U288" s="134"/>
      <c r="V288" s="134"/>
      <c r="W288" s="134"/>
      <c r="X288" s="134"/>
      <c r="Y288" s="134"/>
      <c r="Z288" s="134"/>
      <c r="AA288" s="134"/>
      <c r="AB288" s="134"/>
      <c r="AC288" s="134"/>
      <c r="AD288" s="134"/>
      <c r="AE288" s="134"/>
      <c r="AF288" s="134"/>
      <c r="AG288" s="134"/>
    </row>
    <row r="289" ht="16.5" customHeight="1">
      <c r="A289" s="1229">
        <f t="shared" si="261"/>
        <v>222</v>
      </c>
      <c r="B289" s="208"/>
      <c r="C289" s="230" t="s">
        <v>532</v>
      </c>
      <c r="D289" s="230"/>
      <c r="E289" s="216">
        <f t="shared" si="258"/>
        <v>1200</v>
      </c>
      <c r="F289" s="231"/>
      <c r="H289" s="1299"/>
      <c r="L289" s="1208">
        <v>660</v>
      </c>
    </row>
    <row r="290" ht="16.5" customHeight="1">
      <c r="A290" s="1205">
        <f t="shared" si="261"/>
        <v>223</v>
      </c>
      <c r="B290" s="208"/>
      <c r="C290" s="230" t="s">
        <v>536</v>
      </c>
      <c r="D290" s="230"/>
      <c r="E290" s="216">
        <f t="shared" si="258"/>
        <v>1200</v>
      </c>
      <c r="F290" s="231"/>
      <c r="I290" s="1299"/>
      <c r="L290" s="1208">
        <v>660</v>
      </c>
    </row>
    <row r="291" ht="16.5" customHeight="1">
      <c r="A291" s="1205">
        <f t="shared" si="261"/>
        <v>224</v>
      </c>
      <c r="B291" s="208"/>
      <c r="C291" s="230" t="s">
        <v>1325</v>
      </c>
      <c r="D291" s="230"/>
      <c r="E291" s="216">
        <f t="shared" si="258"/>
        <v>1200</v>
      </c>
      <c r="F291" s="231"/>
      <c r="L291" s="1208">
        <v>660</v>
      </c>
    </row>
    <row r="292" s="1299" customFormat="1" ht="16.5" customHeight="1">
      <c r="A292" s="1205">
        <f t="shared" si="261"/>
        <v>225</v>
      </c>
      <c r="B292" s="208"/>
      <c r="C292" s="230" t="s">
        <v>534</v>
      </c>
      <c r="D292" s="230"/>
      <c r="E292" s="216">
        <f t="shared" si="258"/>
        <v>1200</v>
      </c>
      <c r="F292" s="231"/>
      <c r="G292" s="1300"/>
      <c r="H292" s="134"/>
      <c r="I292" s="1300"/>
      <c r="J292" s="1300"/>
      <c r="K292" s="1300"/>
      <c r="L292" s="1208">
        <v>660</v>
      </c>
      <c r="Q292" s="134"/>
      <c r="R292" s="134"/>
      <c r="S292" s="134"/>
      <c r="T292" s="134"/>
      <c r="U292" s="134"/>
      <c r="V292" s="134"/>
      <c r="W292" s="134"/>
      <c r="X292" s="134"/>
      <c r="Y292" s="134"/>
      <c r="Z292" s="134"/>
      <c r="AA292" s="134"/>
      <c r="AB292" s="134"/>
      <c r="AC292" s="134"/>
      <c r="AD292" s="134"/>
      <c r="AE292" s="134"/>
      <c r="AF292" s="134"/>
      <c r="AG292" s="134"/>
    </row>
    <row r="293" s="1299" customFormat="1" ht="15" customHeight="1">
      <c r="A293" s="1205">
        <f t="shared" si="261"/>
        <v>226</v>
      </c>
      <c r="B293" s="251"/>
      <c r="C293" s="230" t="s">
        <v>670</v>
      </c>
      <c r="D293" s="250"/>
      <c r="E293" s="216">
        <f t="shared" si="258"/>
        <v>1600</v>
      </c>
      <c r="F293" s="254"/>
      <c r="G293" s="1300"/>
      <c r="H293" s="134"/>
      <c r="I293" s="1300"/>
      <c r="J293" s="1300"/>
      <c r="K293" s="1300"/>
      <c r="L293" s="1208">
        <v>880</v>
      </c>
      <c r="Q293" s="134"/>
      <c r="R293" s="134"/>
      <c r="S293" s="134"/>
      <c r="T293" s="134"/>
      <c r="U293" s="134"/>
      <c r="V293" s="134"/>
      <c r="W293" s="134"/>
      <c r="X293" s="134"/>
      <c r="Y293" s="134"/>
      <c r="Z293" s="134"/>
      <c r="AA293" s="134"/>
      <c r="AB293" s="134"/>
      <c r="AC293" s="134"/>
      <c r="AD293" s="134"/>
      <c r="AE293" s="134"/>
      <c r="AF293" s="134"/>
      <c r="AG293" s="134"/>
    </row>
    <row r="294" s="1299" customFormat="1" ht="15" customHeight="1">
      <c r="A294" s="1205">
        <f t="shared" si="261"/>
        <v>227</v>
      </c>
      <c r="B294" s="251"/>
      <c r="C294" s="230" t="s">
        <v>1326</v>
      </c>
      <c r="D294" s="230"/>
      <c r="E294" s="216">
        <f t="shared" si="258"/>
        <v>1600</v>
      </c>
      <c r="F294" s="254"/>
      <c r="G294" s="134"/>
      <c r="H294" s="134"/>
      <c r="I294" s="1300"/>
      <c r="J294" s="1300"/>
      <c r="K294" s="1300"/>
      <c r="L294" s="1208">
        <v>880</v>
      </c>
      <c r="Q294" s="134"/>
      <c r="R294" s="134"/>
      <c r="S294" s="134"/>
      <c r="T294" s="134"/>
      <c r="U294" s="134"/>
      <c r="V294" s="134"/>
      <c r="W294" s="134"/>
      <c r="X294" s="134"/>
      <c r="Y294" s="134"/>
      <c r="Z294" s="134"/>
      <c r="AA294" s="134"/>
      <c r="AB294" s="134"/>
      <c r="AC294" s="134"/>
      <c r="AD294" s="134"/>
      <c r="AE294" s="134"/>
      <c r="AF294" s="134"/>
      <c r="AG294" s="134"/>
    </row>
    <row r="295" ht="15" customHeight="1">
      <c r="A295" s="1205">
        <f t="shared" si="261"/>
        <v>228</v>
      </c>
      <c r="B295" s="251"/>
      <c r="C295" s="230" t="s">
        <v>1327</v>
      </c>
      <c r="D295" s="230"/>
      <c r="E295" s="216">
        <f t="shared" si="258"/>
        <v>1600</v>
      </c>
      <c r="F295" s="254"/>
      <c r="G295" s="1175"/>
      <c r="I295" s="1175"/>
      <c r="J295" s="1175"/>
      <c r="K295" s="1175"/>
      <c r="L295" s="1208">
        <v>880</v>
      </c>
    </row>
    <row r="296" ht="27" customHeight="1">
      <c r="A296" s="1205">
        <f t="shared" si="261"/>
        <v>229</v>
      </c>
      <c r="B296" s="251"/>
      <c r="C296" s="230" t="s">
        <v>1328</v>
      </c>
      <c r="D296" s="230"/>
      <c r="E296" s="216">
        <f t="shared" si="258"/>
        <v>1600</v>
      </c>
      <c r="F296" s="254"/>
      <c r="L296" s="1208">
        <v>880</v>
      </c>
    </row>
    <row r="297" ht="15" customHeight="1">
      <c r="A297" s="1205">
        <f t="shared" si="261"/>
        <v>230</v>
      </c>
      <c r="B297" s="251"/>
      <c r="C297" s="230" t="s">
        <v>542</v>
      </c>
      <c r="D297" s="230"/>
      <c r="E297" s="216">
        <f t="shared" si="258"/>
        <v>1700</v>
      </c>
      <c r="F297" s="254"/>
      <c r="L297" s="1208">
        <v>940</v>
      </c>
    </row>
    <row r="298" ht="16.5" customHeight="1">
      <c r="A298" s="1205">
        <f t="shared" si="261"/>
        <v>231</v>
      </c>
      <c r="B298" s="251"/>
      <c r="C298" s="253" t="s">
        <v>544</v>
      </c>
      <c r="D298" s="253"/>
      <c r="E298" s="1251">
        <f t="shared" si="258"/>
        <v>1700</v>
      </c>
      <c r="F298" s="254"/>
      <c r="I298" s="1299"/>
      <c r="J298" s="1299"/>
      <c r="L298" s="1221">
        <v>940</v>
      </c>
    </row>
    <row r="299">
      <c r="A299" s="1243"/>
      <c r="B299" s="202"/>
      <c r="C299" s="240" t="s">
        <v>545</v>
      </c>
      <c r="D299" s="202"/>
      <c r="E299" s="216"/>
      <c r="F299" s="241" t="s">
        <v>488</v>
      </c>
      <c r="I299" s="1299"/>
      <c r="J299" s="1299"/>
      <c r="L299" s="1203"/>
    </row>
    <row r="300" s="1299" customFormat="1" ht="21.75" customHeight="1">
      <c r="A300" s="1229">
        <f>A298+1</f>
        <v>232</v>
      </c>
      <c r="B300" s="208"/>
      <c r="C300" s="230" t="s">
        <v>1329</v>
      </c>
      <c r="D300" s="230"/>
      <c r="E300" s="216">
        <f t="shared" si="258"/>
        <v>1200</v>
      </c>
      <c r="F300" s="231"/>
      <c r="G300" s="1170"/>
      <c r="L300" s="1208">
        <v>630</v>
      </c>
      <c r="Q300" s="134"/>
      <c r="R300" s="134"/>
      <c r="S300" s="134"/>
      <c r="T300" s="134"/>
      <c r="U300" s="134"/>
      <c r="V300" s="134"/>
      <c r="W300" s="134"/>
      <c r="X300" s="134"/>
      <c r="Y300" s="134"/>
      <c r="Z300" s="134"/>
      <c r="AA300" s="134"/>
      <c r="AB300" s="134"/>
      <c r="AC300" s="134"/>
      <c r="AD300" s="134"/>
      <c r="AE300" s="134"/>
      <c r="AF300" s="134"/>
      <c r="AG300" s="134"/>
    </row>
    <row r="301" ht="21.75" customHeight="1">
      <c r="A301" s="1205">
        <f t="shared" ref="A301:A312" si="262">A300+1</f>
        <v>233</v>
      </c>
      <c r="B301" s="208"/>
      <c r="C301" s="230" t="s">
        <v>1330</v>
      </c>
      <c r="D301" s="230"/>
      <c r="E301" s="216">
        <f t="shared" si="258"/>
        <v>1200</v>
      </c>
      <c r="F301" s="231"/>
      <c r="H301" s="1299"/>
      <c r="I301" s="1299"/>
      <c r="J301" s="1299"/>
      <c r="L301" s="1208">
        <v>660</v>
      </c>
    </row>
    <row r="302" s="1299" customFormat="1" ht="30" customHeight="1">
      <c r="A302" s="1205">
        <f t="shared" si="262"/>
        <v>234</v>
      </c>
      <c r="B302" s="208"/>
      <c r="C302" s="230" t="s">
        <v>1331</v>
      </c>
      <c r="D302" s="230"/>
      <c r="E302" s="216">
        <f t="shared" si="258"/>
        <v>1200</v>
      </c>
      <c r="F302" s="231"/>
      <c r="G302" s="1170"/>
      <c r="L302" s="1208">
        <v>660</v>
      </c>
      <c r="Q302" s="134"/>
      <c r="R302" s="134"/>
      <c r="S302" s="134"/>
      <c r="T302" s="134"/>
      <c r="U302" s="134"/>
      <c r="V302" s="134"/>
      <c r="W302" s="134"/>
      <c r="X302" s="134"/>
      <c r="Y302" s="134"/>
      <c r="Z302" s="134"/>
      <c r="AA302" s="134"/>
      <c r="AB302" s="134"/>
      <c r="AC302" s="134"/>
      <c r="AD302" s="134"/>
      <c r="AE302" s="134"/>
      <c r="AF302" s="134"/>
      <c r="AG302" s="134"/>
    </row>
    <row r="303" s="1299" customFormat="1" ht="30" customHeight="1">
      <c r="A303" s="1205">
        <f t="shared" si="262"/>
        <v>235</v>
      </c>
      <c r="B303" s="208"/>
      <c r="C303" s="230" t="s">
        <v>1332</v>
      </c>
      <c r="D303" s="230"/>
      <c r="E303" s="216">
        <f t="shared" si="258"/>
        <v>1200</v>
      </c>
      <c r="F303" s="231"/>
      <c r="G303" s="1170"/>
      <c r="L303" s="1208">
        <v>660</v>
      </c>
      <c r="Q303" s="134"/>
      <c r="R303" s="134"/>
      <c r="S303" s="134"/>
      <c r="T303" s="134"/>
      <c r="U303" s="134"/>
      <c r="V303" s="134"/>
      <c r="W303" s="134"/>
      <c r="X303" s="134"/>
      <c r="Y303" s="134"/>
      <c r="Z303" s="134"/>
      <c r="AA303" s="134"/>
      <c r="AB303" s="134"/>
      <c r="AC303" s="134"/>
      <c r="AD303" s="134"/>
      <c r="AE303" s="134"/>
      <c r="AF303" s="134"/>
      <c r="AG303" s="134"/>
    </row>
    <row r="304" s="1299" customFormat="1" ht="21.75" customHeight="1">
      <c r="A304" s="1205">
        <f t="shared" si="262"/>
        <v>236</v>
      </c>
      <c r="B304" s="208"/>
      <c r="C304" s="230" t="s">
        <v>1333</v>
      </c>
      <c r="D304" s="230"/>
      <c r="E304" s="216">
        <f t="shared" si="258"/>
        <v>1200</v>
      </c>
      <c r="F304" s="231"/>
      <c r="G304" s="1170"/>
      <c r="H304" s="134"/>
      <c r="K304" s="1300"/>
      <c r="L304" s="1208">
        <v>660</v>
      </c>
      <c r="Q304" s="134"/>
      <c r="R304" s="134"/>
      <c r="S304" s="134"/>
      <c r="T304" s="134"/>
      <c r="U304" s="134"/>
      <c r="V304" s="134"/>
      <c r="W304" s="134"/>
      <c r="X304" s="134"/>
      <c r="Y304" s="134"/>
      <c r="Z304" s="134"/>
      <c r="AA304" s="134"/>
      <c r="AB304" s="134"/>
      <c r="AC304" s="134"/>
      <c r="AD304" s="134"/>
      <c r="AE304" s="134"/>
      <c r="AF304" s="134"/>
      <c r="AG304" s="134"/>
    </row>
    <row r="305" s="1299" customFormat="1" ht="30" customHeight="1">
      <c r="A305" s="1205">
        <f t="shared" si="262"/>
        <v>237</v>
      </c>
      <c r="B305" s="208"/>
      <c r="C305" s="230" t="s">
        <v>1334</v>
      </c>
      <c r="D305" s="230"/>
      <c r="E305" s="216">
        <f t="shared" si="258"/>
        <v>1200</v>
      </c>
      <c r="F305" s="231"/>
      <c r="G305" s="1300"/>
      <c r="K305" s="1300"/>
      <c r="L305" s="1208">
        <v>660</v>
      </c>
      <c r="Q305" s="134"/>
      <c r="R305" s="134"/>
      <c r="S305" s="134"/>
      <c r="T305" s="134"/>
      <c r="U305" s="134"/>
      <c r="V305" s="134"/>
      <c r="W305" s="134"/>
      <c r="X305" s="134"/>
      <c r="Y305" s="134"/>
      <c r="Z305" s="134"/>
      <c r="AA305" s="134"/>
      <c r="AB305" s="134"/>
      <c r="AC305" s="134"/>
      <c r="AD305" s="134"/>
      <c r="AE305" s="134"/>
      <c r="AF305" s="134"/>
      <c r="AG305" s="134"/>
    </row>
    <row r="306" s="1299" customFormat="1" ht="30" customHeight="1">
      <c r="A306" s="1205">
        <f t="shared" si="262"/>
        <v>238</v>
      </c>
      <c r="B306" s="208"/>
      <c r="C306" s="230" t="s">
        <v>1335</v>
      </c>
      <c r="D306" s="250"/>
      <c r="E306" s="216">
        <f t="shared" si="258"/>
        <v>1600</v>
      </c>
      <c r="F306" s="231"/>
      <c r="G306" s="1300"/>
      <c r="K306" s="1300"/>
      <c r="L306" s="1208">
        <v>880</v>
      </c>
      <c r="Q306" s="134"/>
      <c r="R306" s="134"/>
      <c r="S306" s="134"/>
      <c r="T306" s="134"/>
      <c r="U306" s="134"/>
      <c r="V306" s="134"/>
      <c r="W306" s="134"/>
      <c r="X306" s="134"/>
      <c r="Y306" s="134"/>
      <c r="Z306" s="134"/>
      <c r="AA306" s="134"/>
      <c r="AB306" s="134"/>
      <c r="AC306" s="134"/>
      <c r="AD306" s="134"/>
      <c r="AE306" s="134"/>
      <c r="AF306" s="134"/>
      <c r="AG306" s="134"/>
    </row>
    <row r="307" s="1299" customFormat="1" ht="21" customHeight="1">
      <c r="A307" s="1205">
        <f t="shared" si="262"/>
        <v>239</v>
      </c>
      <c r="B307" s="208"/>
      <c r="C307" s="230" t="s">
        <v>1336</v>
      </c>
      <c r="D307" s="250"/>
      <c r="E307" s="216">
        <f t="shared" si="258"/>
        <v>1600</v>
      </c>
      <c r="F307" s="231"/>
      <c r="G307" s="1300"/>
      <c r="K307" s="1300"/>
      <c r="L307" s="1208">
        <v>880</v>
      </c>
      <c r="Q307" s="134"/>
      <c r="R307" s="134"/>
      <c r="S307" s="134"/>
      <c r="T307" s="134"/>
      <c r="U307" s="134"/>
      <c r="V307" s="134"/>
      <c r="W307" s="134"/>
      <c r="X307" s="134"/>
      <c r="Y307" s="134"/>
      <c r="Z307" s="134"/>
      <c r="AA307" s="134"/>
      <c r="AB307" s="134"/>
      <c r="AC307" s="134"/>
      <c r="AD307" s="134"/>
      <c r="AE307" s="134"/>
      <c r="AF307" s="134"/>
      <c r="AG307" s="134"/>
    </row>
    <row r="308" s="1299" customFormat="1" ht="29.25" customHeight="1">
      <c r="A308" s="1205">
        <f t="shared" si="262"/>
        <v>240</v>
      </c>
      <c r="B308" s="251"/>
      <c r="C308" s="230" t="s">
        <v>1337</v>
      </c>
      <c r="D308" s="230"/>
      <c r="E308" s="216">
        <f t="shared" si="258"/>
        <v>1600</v>
      </c>
      <c r="F308" s="254"/>
      <c r="G308" s="1300"/>
      <c r="K308" s="1300"/>
      <c r="L308" s="1208">
        <v>880</v>
      </c>
      <c r="Q308" s="134"/>
      <c r="R308" s="134"/>
      <c r="S308" s="134"/>
      <c r="T308" s="134"/>
      <c r="U308" s="134"/>
      <c r="V308" s="134"/>
      <c r="W308" s="134"/>
      <c r="X308" s="134"/>
      <c r="Y308" s="134"/>
      <c r="Z308" s="134"/>
      <c r="AA308" s="134"/>
      <c r="AB308" s="134"/>
      <c r="AC308" s="134"/>
      <c r="AD308" s="134"/>
      <c r="AE308" s="134"/>
      <c r="AF308" s="134"/>
      <c r="AG308" s="134"/>
    </row>
    <row r="309" s="1299" customFormat="1" ht="29.25" customHeight="1">
      <c r="A309" s="1205">
        <f t="shared" si="262"/>
        <v>241</v>
      </c>
      <c r="B309" s="251"/>
      <c r="C309" s="230" t="s">
        <v>1338</v>
      </c>
      <c r="D309" s="230"/>
      <c r="E309" s="216">
        <f t="shared" si="258"/>
        <v>1600</v>
      </c>
      <c r="F309" s="254"/>
      <c r="G309" s="1300"/>
      <c r="K309" s="1300"/>
      <c r="L309" s="1208">
        <v>880</v>
      </c>
      <c r="Q309" s="134"/>
      <c r="R309" s="134"/>
      <c r="S309" s="134"/>
      <c r="T309" s="134"/>
      <c r="U309" s="134"/>
      <c r="V309" s="134"/>
      <c r="W309" s="134"/>
      <c r="X309" s="134"/>
      <c r="Y309" s="134"/>
      <c r="Z309" s="134"/>
      <c r="AA309" s="134"/>
      <c r="AB309" s="134"/>
      <c r="AC309" s="134"/>
      <c r="AD309" s="134"/>
      <c r="AE309" s="134"/>
      <c r="AF309" s="134"/>
      <c r="AG309" s="134"/>
    </row>
    <row r="310" s="1299" customFormat="1" ht="29.25" customHeight="1">
      <c r="A310" s="1205">
        <f t="shared" si="262"/>
        <v>242</v>
      </c>
      <c r="B310" s="251"/>
      <c r="C310" s="230" t="s">
        <v>1339</v>
      </c>
      <c r="D310" s="230"/>
      <c r="E310" s="216">
        <f t="shared" si="258"/>
        <v>1600</v>
      </c>
      <c r="F310" s="254"/>
      <c r="G310" s="1300"/>
      <c r="K310" s="1300"/>
      <c r="L310" s="1208">
        <v>880</v>
      </c>
      <c r="Q310" s="134"/>
      <c r="R310" s="134"/>
      <c r="S310" s="134"/>
      <c r="T310" s="134"/>
      <c r="U310" s="134"/>
      <c r="V310" s="134"/>
      <c r="W310" s="134"/>
      <c r="X310" s="134"/>
      <c r="Y310" s="134"/>
      <c r="Z310" s="134"/>
      <c r="AA310" s="134"/>
      <c r="AB310" s="134"/>
      <c r="AC310" s="134"/>
      <c r="AD310" s="134"/>
      <c r="AE310" s="134"/>
      <c r="AF310" s="134"/>
      <c r="AG310" s="134"/>
    </row>
    <row r="311" s="1299" customFormat="1" ht="29.25" customHeight="1">
      <c r="A311" s="1205">
        <f t="shared" si="262"/>
        <v>243</v>
      </c>
      <c r="B311" s="251"/>
      <c r="C311" s="230" t="s">
        <v>1340</v>
      </c>
      <c r="D311" s="230"/>
      <c r="E311" s="216">
        <f t="shared" si="258"/>
        <v>1700</v>
      </c>
      <c r="F311" s="254"/>
      <c r="G311" s="1170"/>
      <c r="L311" s="1208">
        <v>940</v>
      </c>
      <c r="Q311" s="134"/>
      <c r="R311" s="134"/>
      <c r="S311" s="134"/>
      <c r="T311" s="134"/>
      <c r="U311" s="134"/>
      <c r="V311" s="134"/>
      <c r="W311" s="134"/>
      <c r="X311" s="134"/>
      <c r="Y311" s="134"/>
      <c r="Z311" s="134"/>
      <c r="AA311" s="134"/>
      <c r="AB311" s="134"/>
      <c r="AC311" s="134"/>
      <c r="AD311" s="134"/>
      <c r="AE311" s="134"/>
      <c r="AF311" s="134"/>
      <c r="AG311" s="134"/>
    </row>
    <row r="312" s="1299" customFormat="1" ht="29.25" customHeight="1">
      <c r="A312" s="1205">
        <f t="shared" si="262"/>
        <v>244</v>
      </c>
      <c r="B312" s="251"/>
      <c r="C312" s="253" t="s">
        <v>1341</v>
      </c>
      <c r="D312" s="253"/>
      <c r="E312" s="1251">
        <f t="shared" si="258"/>
        <v>1700</v>
      </c>
      <c r="F312" s="254"/>
      <c r="G312" s="1170"/>
      <c r="L312" s="1221">
        <v>940</v>
      </c>
      <c r="Q312" s="134"/>
      <c r="R312" s="134"/>
      <c r="S312" s="134"/>
      <c r="T312" s="134"/>
      <c r="U312" s="134"/>
      <c r="V312" s="134"/>
      <c r="W312" s="134"/>
      <c r="X312" s="134"/>
      <c r="Y312" s="134"/>
      <c r="Z312" s="134"/>
      <c r="AA312" s="134"/>
      <c r="AB312" s="134"/>
      <c r="AC312" s="134"/>
      <c r="AD312" s="134"/>
      <c r="AE312" s="134"/>
      <c r="AF312" s="134"/>
      <c r="AG312" s="134"/>
    </row>
    <row r="313" s="1299" customFormat="1" ht="15" customHeight="1">
      <c r="A313" s="1243"/>
      <c r="B313" s="202"/>
      <c r="C313" s="240" t="s">
        <v>487</v>
      </c>
      <c r="D313" s="202"/>
      <c r="E313" s="216"/>
      <c r="F313" s="259" t="s">
        <v>488</v>
      </c>
      <c r="G313" s="1170"/>
      <c r="L313" s="1203"/>
      <c r="Q313" s="134"/>
      <c r="R313" s="134"/>
      <c r="S313" s="134"/>
      <c r="T313" s="134"/>
      <c r="U313" s="134"/>
      <c r="V313" s="134"/>
      <c r="W313" s="134"/>
      <c r="X313" s="134"/>
      <c r="Y313" s="134"/>
      <c r="Z313" s="134"/>
      <c r="AA313" s="134"/>
      <c r="AB313" s="134"/>
      <c r="AC313" s="134"/>
      <c r="AD313" s="134"/>
      <c r="AE313" s="134"/>
      <c r="AF313" s="134"/>
      <c r="AG313" s="134"/>
    </row>
    <row r="314" s="1299" customFormat="1" ht="16.5" customHeight="1">
      <c r="A314" s="1229">
        <f>A312+1</f>
        <v>245</v>
      </c>
      <c r="B314" s="251"/>
      <c r="C314" s="230" t="s">
        <v>490</v>
      </c>
      <c r="D314" s="230"/>
      <c r="E314" s="216">
        <f t="shared" si="258"/>
        <v>900</v>
      </c>
      <c r="F314" s="248"/>
      <c r="G314" s="1170"/>
      <c r="L314" s="1208">
        <v>500</v>
      </c>
      <c r="Q314" s="134"/>
      <c r="R314" s="134"/>
      <c r="S314" s="134"/>
      <c r="T314" s="134"/>
      <c r="U314" s="134"/>
      <c r="V314" s="134"/>
      <c r="W314" s="134"/>
      <c r="X314" s="134"/>
      <c r="Y314" s="134"/>
      <c r="Z314" s="134"/>
      <c r="AA314" s="134"/>
      <c r="AB314" s="134"/>
      <c r="AC314" s="134"/>
      <c r="AD314" s="134"/>
      <c r="AE314" s="134"/>
      <c r="AF314" s="134"/>
      <c r="AG314" s="134"/>
    </row>
    <row r="315" s="1299" customFormat="1" ht="16.5" customHeight="1">
      <c r="A315" s="1205">
        <f t="shared" ref="A315:A326" si="263">A314+1</f>
        <v>246</v>
      </c>
      <c r="B315" s="255"/>
      <c r="C315" s="230" t="s">
        <v>492</v>
      </c>
      <c r="D315" s="230"/>
      <c r="E315" s="216">
        <f t="shared" si="258"/>
        <v>900</v>
      </c>
      <c r="F315" s="248"/>
      <c r="G315" s="1170"/>
      <c r="L315" s="1208">
        <v>510</v>
      </c>
      <c r="Q315" s="134"/>
      <c r="R315" s="134"/>
      <c r="S315" s="134"/>
      <c r="T315" s="134"/>
      <c r="U315" s="134"/>
      <c r="V315" s="134"/>
      <c r="W315" s="134"/>
      <c r="X315" s="134"/>
      <c r="Y315" s="134"/>
      <c r="Z315" s="134"/>
      <c r="AA315" s="134"/>
      <c r="AB315" s="134"/>
      <c r="AC315" s="134"/>
      <c r="AD315" s="134"/>
      <c r="AE315" s="134"/>
      <c r="AF315" s="134"/>
      <c r="AG315" s="134"/>
    </row>
    <row r="316" s="1299" customFormat="1" ht="30.75" customHeight="1">
      <c r="A316" s="1205">
        <f t="shared" si="263"/>
        <v>247</v>
      </c>
      <c r="B316" s="255"/>
      <c r="C316" s="230" t="s">
        <v>494</v>
      </c>
      <c r="D316" s="230"/>
      <c r="E316" s="216">
        <f t="shared" si="258"/>
        <v>1000</v>
      </c>
      <c r="F316" s="248"/>
      <c r="G316" s="1170"/>
      <c r="L316" s="1208">
        <v>520</v>
      </c>
      <c r="Q316" s="134"/>
      <c r="R316" s="134"/>
      <c r="S316" s="134"/>
      <c r="T316" s="134"/>
      <c r="U316" s="134"/>
      <c r="V316" s="134"/>
      <c r="W316" s="134"/>
      <c r="X316" s="134"/>
      <c r="Y316" s="134"/>
      <c r="Z316" s="134"/>
      <c r="AA316" s="134"/>
      <c r="AB316" s="134"/>
      <c r="AC316" s="134"/>
      <c r="AD316" s="134"/>
      <c r="AE316" s="134"/>
      <c r="AF316" s="134"/>
      <c r="AG316" s="134"/>
    </row>
    <row r="317" s="1299" customFormat="1" ht="28.5" customHeight="1">
      <c r="A317" s="1205">
        <f t="shared" si="263"/>
        <v>248</v>
      </c>
      <c r="B317" s="255"/>
      <c r="C317" s="230" t="s">
        <v>498</v>
      </c>
      <c r="D317" s="230"/>
      <c r="E317" s="216">
        <f t="shared" si="258"/>
        <v>1000</v>
      </c>
      <c r="F317" s="248"/>
      <c r="G317" s="1170"/>
      <c r="L317" s="1208">
        <v>520</v>
      </c>
      <c r="Q317" s="134"/>
      <c r="R317" s="134"/>
      <c r="S317" s="134"/>
      <c r="T317" s="134"/>
      <c r="U317" s="134"/>
      <c r="V317" s="134"/>
      <c r="W317" s="134"/>
      <c r="X317" s="134"/>
      <c r="Y317" s="134"/>
      <c r="Z317" s="134"/>
      <c r="AA317" s="134"/>
      <c r="AB317" s="134"/>
      <c r="AC317" s="134"/>
      <c r="AD317" s="134"/>
      <c r="AE317" s="134"/>
      <c r="AF317" s="134"/>
      <c r="AG317" s="134"/>
    </row>
    <row r="318" s="1299" customFormat="1" ht="16.5" customHeight="1">
      <c r="A318" s="1205">
        <f t="shared" si="263"/>
        <v>249</v>
      </c>
      <c r="B318" s="255"/>
      <c r="C318" s="230" t="s">
        <v>1342</v>
      </c>
      <c r="D318" s="230"/>
      <c r="E318" s="216">
        <f t="shared" si="258"/>
        <v>1000</v>
      </c>
      <c r="F318" s="248"/>
      <c r="G318" s="1170"/>
      <c r="H318" s="134"/>
      <c r="J318" s="1300"/>
      <c r="K318" s="1300"/>
      <c r="L318" s="1208">
        <v>520</v>
      </c>
      <c r="Q318" s="134"/>
      <c r="R318" s="134"/>
      <c r="S318" s="134"/>
      <c r="T318" s="134"/>
      <c r="U318" s="134"/>
      <c r="V318" s="134"/>
      <c r="W318" s="134"/>
      <c r="X318" s="134"/>
      <c r="Y318" s="134"/>
      <c r="Z318" s="134"/>
      <c r="AA318" s="134"/>
      <c r="AB318" s="134"/>
      <c r="AC318" s="134"/>
      <c r="AD318" s="134"/>
      <c r="AE318" s="134"/>
      <c r="AF318" s="134"/>
      <c r="AG318" s="134"/>
    </row>
    <row r="319" s="1299" customFormat="1" ht="30.75" customHeight="1">
      <c r="A319" s="1205">
        <f t="shared" si="263"/>
        <v>250</v>
      </c>
      <c r="B319" s="255"/>
      <c r="C319" s="230" t="s">
        <v>496</v>
      </c>
      <c r="D319" s="230"/>
      <c r="E319" s="216">
        <f t="shared" si="258"/>
        <v>1000</v>
      </c>
      <c r="F319" s="248"/>
      <c r="G319" s="1300"/>
      <c r="H319" s="1300"/>
      <c r="I319" s="1300"/>
      <c r="J319" s="1300"/>
      <c r="K319" s="1300"/>
      <c r="L319" s="1208">
        <v>520</v>
      </c>
      <c r="Q319" s="134"/>
      <c r="R319" s="134"/>
      <c r="S319" s="134"/>
      <c r="T319" s="134"/>
      <c r="U319" s="134"/>
      <c r="V319" s="134"/>
      <c r="W319" s="134"/>
      <c r="X319" s="134"/>
      <c r="Y319" s="134"/>
      <c r="Z319" s="134"/>
      <c r="AA319" s="134"/>
      <c r="AB319" s="134"/>
      <c r="AC319" s="134"/>
      <c r="AD319" s="134"/>
      <c r="AE319" s="134"/>
      <c r="AF319" s="134"/>
      <c r="AG319" s="134"/>
    </row>
    <row r="320" s="1299" customFormat="1" ht="30.75" customHeight="1">
      <c r="A320" s="1205">
        <f t="shared" si="263"/>
        <v>251</v>
      </c>
      <c r="B320" s="255"/>
      <c r="C320" s="230" t="s">
        <v>500</v>
      </c>
      <c r="D320" s="230"/>
      <c r="E320" s="216">
        <f t="shared" si="258"/>
        <v>1500</v>
      </c>
      <c r="F320" s="248"/>
      <c r="G320" s="1300"/>
      <c r="H320" s="1300"/>
      <c r="I320" s="1300"/>
      <c r="J320" s="1300"/>
      <c r="K320" s="1300"/>
      <c r="L320" s="1208">
        <v>810</v>
      </c>
      <c r="Q320" s="134"/>
      <c r="R320" s="134"/>
      <c r="S320" s="134"/>
      <c r="T320" s="134"/>
      <c r="U320" s="134"/>
      <c r="V320" s="134"/>
      <c r="W320" s="134"/>
      <c r="X320" s="134"/>
      <c r="Y320" s="134"/>
      <c r="Z320" s="134"/>
      <c r="AA320" s="134"/>
      <c r="AB320" s="134"/>
      <c r="AC320" s="134"/>
      <c r="AD320" s="134"/>
      <c r="AE320" s="134"/>
      <c r="AF320" s="134"/>
      <c r="AG320" s="134"/>
    </row>
    <row r="321" s="1299" customFormat="1" ht="16.5" customHeight="1">
      <c r="A321" s="1205">
        <f t="shared" si="263"/>
        <v>252</v>
      </c>
      <c r="B321" s="255"/>
      <c r="C321" s="230" t="s">
        <v>502</v>
      </c>
      <c r="D321" s="230"/>
      <c r="E321" s="216">
        <f t="shared" si="258"/>
        <v>1500</v>
      </c>
      <c r="F321" s="248"/>
      <c r="G321" s="1300"/>
      <c r="H321" s="1300"/>
      <c r="I321" s="1300"/>
      <c r="J321" s="1300"/>
      <c r="K321" s="1300"/>
      <c r="L321" s="1208">
        <v>810</v>
      </c>
      <c r="Q321" s="134"/>
      <c r="R321" s="134"/>
      <c r="S321" s="134"/>
      <c r="T321" s="134"/>
      <c r="U321" s="134"/>
      <c r="V321" s="134"/>
      <c r="W321" s="134"/>
      <c r="X321" s="134"/>
      <c r="Y321" s="134"/>
      <c r="Z321" s="134"/>
      <c r="AA321" s="134"/>
      <c r="AB321" s="134"/>
      <c r="AC321" s="134"/>
      <c r="AD321" s="134"/>
      <c r="AE321" s="134"/>
      <c r="AF321" s="134"/>
      <c r="AG321" s="134"/>
    </row>
    <row r="322" s="1299" customFormat="1" ht="28.5" customHeight="1">
      <c r="A322" s="1205">
        <f t="shared" si="263"/>
        <v>253</v>
      </c>
      <c r="B322" s="255"/>
      <c r="C322" s="230" t="s">
        <v>1343</v>
      </c>
      <c r="D322" s="230"/>
      <c r="E322" s="216">
        <f t="shared" si="258"/>
        <v>1500</v>
      </c>
      <c r="F322" s="248"/>
      <c r="G322" s="1300"/>
      <c r="H322" s="1300"/>
      <c r="I322" s="1300"/>
      <c r="J322" s="1300"/>
      <c r="K322" s="1300"/>
      <c r="L322" s="1208">
        <v>810</v>
      </c>
      <c r="Q322" s="134"/>
      <c r="R322" s="134"/>
      <c r="S322" s="134"/>
      <c r="T322" s="134"/>
      <c r="U322" s="134"/>
      <c r="V322" s="134"/>
      <c r="W322" s="134"/>
      <c r="X322" s="134"/>
      <c r="Y322" s="134"/>
      <c r="Z322" s="134"/>
      <c r="AA322" s="134"/>
      <c r="AB322" s="134"/>
      <c r="AC322" s="134"/>
      <c r="AD322" s="134"/>
      <c r="AE322" s="134"/>
      <c r="AF322" s="134"/>
      <c r="AG322" s="134"/>
    </row>
    <row r="323" s="1299" customFormat="1" ht="16.5" customHeight="1">
      <c r="A323" s="1205">
        <f t="shared" si="263"/>
        <v>254</v>
      </c>
      <c r="B323" s="255"/>
      <c r="C323" s="230" t="s">
        <v>1344</v>
      </c>
      <c r="D323" s="230"/>
      <c r="E323" s="216">
        <f t="shared" si="258"/>
        <v>1500</v>
      </c>
      <c r="F323" s="248"/>
      <c r="G323" s="1300"/>
      <c r="H323" s="1300"/>
      <c r="I323" s="1300"/>
      <c r="J323" s="1300"/>
      <c r="K323" s="1300"/>
      <c r="L323" s="1208">
        <v>810</v>
      </c>
      <c r="Q323" s="134"/>
      <c r="R323" s="134"/>
      <c r="S323" s="134"/>
      <c r="T323" s="134"/>
      <c r="U323" s="134"/>
      <c r="V323" s="134"/>
      <c r="W323" s="134"/>
      <c r="X323" s="134"/>
      <c r="Y323" s="134"/>
      <c r="Z323" s="134"/>
      <c r="AA323" s="134"/>
      <c r="AB323" s="134"/>
      <c r="AC323" s="134"/>
      <c r="AD323" s="134"/>
      <c r="AE323" s="134"/>
      <c r="AF323" s="134"/>
      <c r="AG323" s="134"/>
    </row>
    <row r="324" s="1299" customFormat="1" ht="30.75" customHeight="1">
      <c r="A324" s="1205">
        <f t="shared" si="263"/>
        <v>255</v>
      </c>
      <c r="B324" s="255"/>
      <c r="C324" s="230" t="s">
        <v>1345</v>
      </c>
      <c r="D324" s="230"/>
      <c r="E324" s="216">
        <f t="shared" si="258"/>
        <v>1500</v>
      </c>
      <c r="F324" s="248"/>
      <c r="G324" s="1300"/>
      <c r="H324" s="1300"/>
      <c r="I324" s="1300"/>
      <c r="J324" s="1300"/>
      <c r="K324" s="1300"/>
      <c r="L324" s="1208">
        <v>810</v>
      </c>
      <c r="Q324" s="134"/>
      <c r="R324" s="134"/>
      <c r="S324" s="134"/>
      <c r="T324" s="134"/>
      <c r="U324" s="134"/>
      <c r="V324" s="134"/>
      <c r="W324" s="134"/>
      <c r="X324" s="134"/>
      <c r="Y324" s="134"/>
      <c r="Z324" s="134"/>
      <c r="AA324" s="134"/>
      <c r="AB324" s="134"/>
      <c r="AC324" s="134"/>
      <c r="AD324" s="134"/>
      <c r="AE324" s="134"/>
      <c r="AF324" s="134"/>
      <c r="AG324" s="134"/>
    </row>
    <row r="325" ht="30.75" customHeight="1">
      <c r="A325" s="1205">
        <f t="shared" si="263"/>
        <v>256</v>
      </c>
      <c r="B325" s="255"/>
      <c r="C325" s="230" t="s">
        <v>504</v>
      </c>
      <c r="D325" s="230"/>
      <c r="E325" s="216">
        <f t="shared" si="258"/>
        <v>1600</v>
      </c>
      <c r="F325" s="248"/>
      <c r="L325" s="1208">
        <v>880</v>
      </c>
    </row>
    <row r="326" ht="28.5" customHeight="1">
      <c r="A326" s="1205">
        <f t="shared" si="263"/>
        <v>257</v>
      </c>
      <c r="B326" s="1234"/>
      <c r="C326" s="235" t="s">
        <v>506</v>
      </c>
      <c r="D326" s="235"/>
      <c r="E326" s="1251">
        <f t="shared" si="258"/>
        <v>1600</v>
      </c>
      <c r="F326" s="260"/>
      <c r="L326" s="1223">
        <v>880</v>
      </c>
    </row>
    <row r="327" ht="15" customHeight="1">
      <c r="A327" s="1201"/>
      <c r="B327" s="1203"/>
      <c r="C327" s="240" t="s">
        <v>507</v>
      </c>
      <c r="D327" s="1203"/>
      <c r="E327" s="216"/>
      <c r="F327" s="1304" t="s">
        <v>488</v>
      </c>
      <c r="L327" s="1203"/>
    </row>
    <row r="328" ht="27" customHeight="1">
      <c r="A328" s="1229">
        <f>A326+1</f>
        <v>258</v>
      </c>
      <c r="B328" s="1066"/>
      <c r="C328" s="230" t="s">
        <v>1346</v>
      </c>
      <c r="D328" s="230"/>
      <c r="E328" s="216">
        <f t="shared" si="258"/>
        <v>900</v>
      </c>
      <c r="F328" s="1305"/>
      <c r="L328" s="1208">
        <v>500</v>
      </c>
    </row>
    <row r="329" ht="30" customHeight="1">
      <c r="A329" s="1205">
        <f t="shared" ref="A329:A340" si="264">A328+1</f>
        <v>259</v>
      </c>
      <c r="B329" s="1073"/>
      <c r="C329" s="230" t="s">
        <v>1347</v>
      </c>
      <c r="D329" s="230"/>
      <c r="E329" s="216">
        <f t="shared" si="258"/>
        <v>900</v>
      </c>
      <c r="F329" s="1305"/>
      <c r="L329" s="1208">
        <v>510</v>
      </c>
    </row>
    <row r="330" ht="30" customHeight="1">
      <c r="A330" s="1205">
        <f t="shared" si="264"/>
        <v>260</v>
      </c>
      <c r="B330" s="1073"/>
      <c r="C330" s="230" t="s">
        <v>1348</v>
      </c>
      <c r="D330" s="230"/>
      <c r="E330" s="216">
        <f t="shared" si="258"/>
        <v>1000</v>
      </c>
      <c r="F330" s="1305"/>
      <c r="L330" s="1208">
        <v>520</v>
      </c>
    </row>
    <row r="331" ht="30" customHeight="1">
      <c r="A331" s="1205">
        <f t="shared" si="264"/>
        <v>261</v>
      </c>
      <c r="B331" s="1073"/>
      <c r="C331" s="230" t="s">
        <v>1349</v>
      </c>
      <c r="D331" s="230"/>
      <c r="E331" s="216">
        <f t="shared" si="258"/>
        <v>1000</v>
      </c>
      <c r="F331" s="1305"/>
      <c r="L331" s="1208">
        <v>520</v>
      </c>
    </row>
    <row r="332" ht="30" customHeight="1">
      <c r="A332" s="1205">
        <f t="shared" si="264"/>
        <v>262</v>
      </c>
      <c r="B332" s="1073"/>
      <c r="C332" s="230" t="s">
        <v>1350</v>
      </c>
      <c r="D332" s="230"/>
      <c r="E332" s="216">
        <f t="shared" si="258"/>
        <v>1000</v>
      </c>
      <c r="F332" s="1305"/>
      <c r="L332" s="1208">
        <v>520</v>
      </c>
    </row>
    <row r="333" ht="18.75" customHeight="1">
      <c r="A333" s="1205">
        <f t="shared" si="264"/>
        <v>263</v>
      </c>
      <c r="B333" s="1073"/>
      <c r="C333" s="230" t="s">
        <v>1351</v>
      </c>
      <c r="D333" s="230"/>
      <c r="E333" s="216">
        <f t="shared" ref="E333:E396" si="265">ROUND(L333*1.85,-2)</f>
        <v>1000</v>
      </c>
      <c r="F333" s="1305"/>
      <c r="L333" s="1208">
        <v>520</v>
      </c>
    </row>
    <row r="334" ht="30" customHeight="1">
      <c r="A334" s="1205">
        <f t="shared" si="264"/>
        <v>264</v>
      </c>
      <c r="B334" s="1073"/>
      <c r="C334" s="230" t="s">
        <v>1352</v>
      </c>
      <c r="D334" s="230"/>
      <c r="E334" s="216">
        <f t="shared" si="265"/>
        <v>1500</v>
      </c>
      <c r="F334" s="1305"/>
      <c r="L334" s="1208">
        <v>810</v>
      </c>
    </row>
    <row r="335" ht="30" customHeight="1">
      <c r="A335" s="1205">
        <f t="shared" si="264"/>
        <v>265</v>
      </c>
      <c r="B335" s="1073"/>
      <c r="C335" s="230" t="s">
        <v>1353</v>
      </c>
      <c r="D335" s="230"/>
      <c r="E335" s="216">
        <f t="shared" si="265"/>
        <v>1500</v>
      </c>
      <c r="F335" s="1305"/>
      <c r="L335" s="1208">
        <v>810</v>
      </c>
    </row>
    <row r="336" ht="30" customHeight="1">
      <c r="A336" s="1205">
        <f t="shared" si="264"/>
        <v>266</v>
      </c>
      <c r="B336" s="1073"/>
      <c r="C336" s="229" t="s">
        <v>1354</v>
      </c>
      <c r="D336" s="230"/>
      <c r="E336" s="216">
        <f t="shared" si="265"/>
        <v>1500</v>
      </c>
      <c r="F336" s="1305"/>
      <c r="L336" s="1208">
        <v>810</v>
      </c>
    </row>
    <row r="337" ht="30" customHeight="1">
      <c r="A337" s="1205">
        <f t="shared" si="264"/>
        <v>267</v>
      </c>
      <c r="B337" s="1073"/>
      <c r="C337" s="230" t="s">
        <v>1355</v>
      </c>
      <c r="D337" s="230"/>
      <c r="E337" s="216">
        <f t="shared" si="265"/>
        <v>1500</v>
      </c>
      <c r="F337" s="1305"/>
      <c r="L337" s="1208">
        <v>810</v>
      </c>
    </row>
    <row r="338" ht="30" customHeight="1">
      <c r="A338" s="1205">
        <f t="shared" si="264"/>
        <v>268</v>
      </c>
      <c r="B338" s="1073"/>
      <c r="C338" s="230" t="s">
        <v>1356</v>
      </c>
      <c r="D338" s="230"/>
      <c r="E338" s="216">
        <f t="shared" si="265"/>
        <v>1500</v>
      </c>
      <c r="F338" s="1305"/>
      <c r="L338" s="1208">
        <v>810</v>
      </c>
    </row>
    <row r="339" ht="30" customHeight="1">
      <c r="A339" s="1205">
        <f t="shared" si="264"/>
        <v>269</v>
      </c>
      <c r="B339" s="1073"/>
      <c r="C339" s="230" t="s">
        <v>1357</v>
      </c>
      <c r="D339" s="230"/>
      <c r="E339" s="216">
        <f t="shared" si="265"/>
        <v>1600</v>
      </c>
      <c r="F339" s="1305"/>
      <c r="L339" s="1208">
        <v>880</v>
      </c>
    </row>
    <row r="340" ht="30" customHeight="1">
      <c r="A340" s="1205">
        <f t="shared" si="264"/>
        <v>270</v>
      </c>
      <c r="B340" s="1160"/>
      <c r="C340" s="235" t="s">
        <v>1358</v>
      </c>
      <c r="D340" s="235"/>
      <c r="E340" s="1251">
        <f t="shared" si="265"/>
        <v>1600</v>
      </c>
      <c r="F340" s="1306"/>
      <c r="L340" s="1223">
        <v>880</v>
      </c>
    </row>
    <row r="341" s="140" customFormat="1" ht="15" customHeight="1">
      <c r="A341" s="1243"/>
      <c r="B341" s="202"/>
      <c r="C341" s="240" t="s">
        <v>564</v>
      </c>
      <c r="D341" s="202"/>
      <c r="E341" s="216"/>
      <c r="F341" s="241" t="s">
        <v>434</v>
      </c>
      <c r="G341" s="1183"/>
      <c r="L341" s="1203"/>
    </row>
    <row r="342" ht="30.75" customHeight="1">
      <c r="A342" s="1229">
        <f>A340+1</f>
        <v>271</v>
      </c>
      <c r="B342" s="208"/>
      <c r="C342" s="230" t="s">
        <v>1359</v>
      </c>
      <c r="D342" s="230" t="s">
        <v>93</v>
      </c>
      <c r="E342" s="216">
        <f t="shared" si="265"/>
        <v>2900</v>
      </c>
      <c r="F342" s="231"/>
      <c r="L342" s="1219">
        <v>1560</v>
      </c>
    </row>
    <row r="343" ht="30.75" customHeight="1">
      <c r="A343" s="1229">
        <f t="shared" ref="A343:A348" si="266">A342+1</f>
        <v>272</v>
      </c>
      <c r="B343" s="208"/>
      <c r="C343" s="230" t="s">
        <v>1360</v>
      </c>
      <c r="D343" s="230" t="s">
        <v>93</v>
      </c>
      <c r="E343" s="216">
        <f t="shared" si="265"/>
        <v>4000</v>
      </c>
      <c r="F343" s="231"/>
      <c r="L343" s="1219">
        <v>2140</v>
      </c>
    </row>
    <row r="344" ht="30.75" customHeight="1">
      <c r="A344" s="1229">
        <f t="shared" si="266"/>
        <v>273</v>
      </c>
      <c r="B344" s="208"/>
      <c r="C344" s="230" t="s">
        <v>1361</v>
      </c>
      <c r="D344" s="230" t="s">
        <v>93</v>
      </c>
      <c r="E344" s="216">
        <f t="shared" si="265"/>
        <v>3000</v>
      </c>
      <c r="F344" s="231"/>
      <c r="L344" s="1206">
        <v>1610</v>
      </c>
    </row>
    <row r="345" ht="30.75" customHeight="1">
      <c r="A345" s="1229">
        <f t="shared" si="266"/>
        <v>274</v>
      </c>
      <c r="B345" s="208"/>
      <c r="C345" s="230" t="s">
        <v>1362</v>
      </c>
      <c r="D345" s="230" t="s">
        <v>93</v>
      </c>
      <c r="E345" s="216">
        <f t="shared" si="265"/>
        <v>2800</v>
      </c>
      <c r="F345" s="231"/>
      <c r="L345" s="1219">
        <v>1520</v>
      </c>
    </row>
    <row r="346" ht="30.75" customHeight="1">
      <c r="A346" s="1229">
        <f t="shared" si="266"/>
        <v>275</v>
      </c>
      <c r="B346" s="208"/>
      <c r="C346" s="230" t="s">
        <v>1363</v>
      </c>
      <c r="D346" s="230" t="s">
        <v>93</v>
      </c>
      <c r="E346" s="216">
        <f t="shared" si="265"/>
        <v>3600</v>
      </c>
      <c r="F346" s="231"/>
      <c r="L346" s="1206">
        <v>1970</v>
      </c>
    </row>
    <row r="347" ht="30.75" customHeight="1">
      <c r="A347" s="1229">
        <f t="shared" si="266"/>
        <v>276</v>
      </c>
      <c r="B347" s="208"/>
      <c r="C347" s="230" t="s">
        <v>1364</v>
      </c>
      <c r="D347" s="230" t="s">
        <v>93</v>
      </c>
      <c r="E347" s="216">
        <f t="shared" si="265"/>
        <v>3900</v>
      </c>
      <c r="F347" s="231"/>
      <c r="L347" s="1219">
        <v>2120</v>
      </c>
    </row>
    <row r="348" ht="30.75" customHeight="1">
      <c r="A348" s="1242">
        <f t="shared" si="266"/>
        <v>277</v>
      </c>
      <c r="B348" s="212"/>
      <c r="C348" s="235" t="s">
        <v>1365</v>
      </c>
      <c r="D348" s="235" t="s">
        <v>93</v>
      </c>
      <c r="E348" s="1251">
        <f t="shared" si="265"/>
        <v>3300</v>
      </c>
      <c r="F348" s="236"/>
      <c r="L348" s="1197">
        <v>1760</v>
      </c>
    </row>
    <row r="349">
      <c r="A349" s="1239"/>
      <c r="B349" s="217"/>
      <c r="C349" s="223" t="s">
        <v>579</v>
      </c>
      <c r="D349" s="217"/>
      <c r="E349" s="216"/>
      <c r="F349" s="248" t="s">
        <v>434</v>
      </c>
      <c r="L349" s="1203"/>
    </row>
    <row r="350" ht="30.75" customHeight="1">
      <c r="A350" s="1229">
        <f>A348+1</f>
        <v>278</v>
      </c>
      <c r="B350" s="251"/>
      <c r="C350" s="230" t="s">
        <v>1366</v>
      </c>
      <c r="D350" s="230" t="s">
        <v>93</v>
      </c>
      <c r="E350" s="216">
        <f t="shared" si="265"/>
        <v>3000</v>
      </c>
      <c r="F350" s="248"/>
      <c r="L350" s="1219">
        <v>1600</v>
      </c>
    </row>
    <row r="351" ht="30.75" customHeight="1">
      <c r="A351" s="1229">
        <f t="shared" ref="A351:A356" si="267">A350+1</f>
        <v>279</v>
      </c>
      <c r="B351" s="255"/>
      <c r="C351" s="230" t="s">
        <v>1367</v>
      </c>
      <c r="D351" s="230" t="s">
        <v>93</v>
      </c>
      <c r="E351" s="216">
        <f t="shared" si="265"/>
        <v>4100</v>
      </c>
      <c r="F351" s="248"/>
      <c r="L351" s="1219">
        <v>2240</v>
      </c>
    </row>
    <row r="352" ht="30.75" customHeight="1">
      <c r="A352" s="1229">
        <f t="shared" si="267"/>
        <v>280</v>
      </c>
      <c r="B352" s="255"/>
      <c r="C352" s="230" t="s">
        <v>1368</v>
      </c>
      <c r="D352" s="230" t="s">
        <v>93</v>
      </c>
      <c r="E352" s="216">
        <f t="shared" si="265"/>
        <v>3200</v>
      </c>
      <c r="F352" s="248"/>
      <c r="L352" s="1206">
        <v>1710</v>
      </c>
    </row>
    <row r="353" ht="30.75" customHeight="1">
      <c r="A353" s="1229">
        <f t="shared" si="267"/>
        <v>281</v>
      </c>
      <c r="B353" s="255"/>
      <c r="C353" s="230" t="s">
        <v>1369</v>
      </c>
      <c r="D353" s="230" t="s">
        <v>93</v>
      </c>
      <c r="E353" s="216">
        <f t="shared" si="265"/>
        <v>3200</v>
      </c>
      <c r="F353" s="248"/>
      <c r="L353" s="1206">
        <v>1710</v>
      </c>
    </row>
    <row r="354" ht="30.75" customHeight="1">
      <c r="A354" s="1229">
        <f t="shared" si="267"/>
        <v>282</v>
      </c>
      <c r="B354" s="255"/>
      <c r="C354" s="230" t="s">
        <v>1370</v>
      </c>
      <c r="D354" s="230" t="s">
        <v>93</v>
      </c>
      <c r="E354" s="216">
        <f t="shared" si="265"/>
        <v>4000</v>
      </c>
      <c r="F354" s="248"/>
      <c r="L354" s="1219">
        <v>2140</v>
      </c>
    </row>
    <row r="355" ht="30.75" customHeight="1">
      <c r="A355" s="1229">
        <f t="shared" si="267"/>
        <v>283</v>
      </c>
      <c r="B355" s="255"/>
      <c r="C355" s="230" t="s">
        <v>1371</v>
      </c>
      <c r="D355" s="230" t="s">
        <v>93</v>
      </c>
      <c r="E355" s="216">
        <f t="shared" si="265"/>
        <v>4100</v>
      </c>
      <c r="F355" s="248"/>
      <c r="L355" s="1219">
        <v>2210</v>
      </c>
    </row>
    <row r="356" ht="30.75" customHeight="1">
      <c r="A356" s="1242">
        <f t="shared" si="267"/>
        <v>284</v>
      </c>
      <c r="B356" s="255"/>
      <c r="C356" s="253" t="s">
        <v>1372</v>
      </c>
      <c r="D356" s="253" t="s">
        <v>93</v>
      </c>
      <c r="E356" s="216">
        <f t="shared" si="265"/>
        <v>3500</v>
      </c>
      <c r="F356" s="248"/>
      <c r="L356" s="1197">
        <v>1870</v>
      </c>
    </row>
    <row r="357" ht="18.75" customHeight="1">
      <c r="A357" s="256" t="s">
        <v>1373</v>
      </c>
      <c r="B357" s="257"/>
      <c r="C357" s="257"/>
      <c r="D357" s="257"/>
      <c r="E357" s="257"/>
      <c r="F357" s="258"/>
      <c r="L357" s="1206">
        <v>830</v>
      </c>
    </row>
    <row r="358" ht="15.75" customHeight="1">
      <c r="A358" s="1307"/>
      <c r="B358" s="1308" t="s">
        <v>1374</v>
      </c>
      <c r="C358" s="1309"/>
      <c r="D358" s="1309"/>
      <c r="E358" s="1309"/>
      <c r="F358" s="1310"/>
      <c r="L358" s="1206">
        <v>830</v>
      </c>
    </row>
    <row r="359">
      <c r="A359" s="1243"/>
      <c r="B359" s="202"/>
      <c r="C359" s="240" t="s">
        <v>1375</v>
      </c>
      <c r="D359" s="202"/>
      <c r="E359" s="216"/>
      <c r="F359" s="241" t="s">
        <v>1376</v>
      </c>
      <c r="L359" s="205"/>
    </row>
    <row r="360">
      <c r="A360" s="1229">
        <f>A356+1</f>
        <v>285</v>
      </c>
      <c r="B360" s="208"/>
      <c r="C360" s="230" t="s">
        <v>1377</v>
      </c>
      <c r="D360" s="230" t="s">
        <v>93</v>
      </c>
      <c r="E360" s="216">
        <f t="shared" si="265"/>
        <v>1600</v>
      </c>
      <c r="F360" s="231"/>
      <c r="L360" s="1206">
        <v>840</v>
      </c>
    </row>
    <row r="361">
      <c r="A361" s="1229">
        <f t="shared" ref="A361:A363" si="268">A360+1</f>
        <v>286</v>
      </c>
      <c r="B361" s="208"/>
      <c r="C361" s="230" t="s">
        <v>1378</v>
      </c>
      <c r="D361" s="230" t="s">
        <v>93</v>
      </c>
      <c r="E361" s="216">
        <f t="shared" si="265"/>
        <v>1600</v>
      </c>
      <c r="F361" s="231"/>
      <c r="L361" s="1206">
        <v>840</v>
      </c>
    </row>
    <row r="362">
      <c r="A362" s="1229">
        <f t="shared" si="268"/>
        <v>287</v>
      </c>
      <c r="B362" s="208"/>
      <c r="C362" s="230" t="s">
        <v>1379</v>
      </c>
      <c r="D362" s="230" t="s">
        <v>93</v>
      </c>
      <c r="E362" s="216">
        <f t="shared" si="265"/>
        <v>1600</v>
      </c>
      <c r="F362" s="231"/>
      <c r="L362" s="1206">
        <v>840</v>
      </c>
    </row>
    <row r="363">
      <c r="A363" s="1229">
        <f t="shared" si="268"/>
        <v>288</v>
      </c>
      <c r="B363" s="208"/>
      <c r="C363" s="230" t="s">
        <v>1380</v>
      </c>
      <c r="D363" s="230" t="s">
        <v>93</v>
      </c>
      <c r="E363" s="216">
        <f t="shared" si="265"/>
        <v>1300</v>
      </c>
      <c r="F363" s="231"/>
      <c r="L363" s="1206">
        <v>720</v>
      </c>
    </row>
    <row r="364" ht="15" customHeight="1">
      <c r="A364" s="1241"/>
      <c r="B364" s="169"/>
      <c r="C364" s="240" t="s">
        <v>1381</v>
      </c>
      <c r="D364" s="202"/>
      <c r="E364" s="1203"/>
      <c r="F364" s="241" t="s">
        <v>1376</v>
      </c>
      <c r="L364" s="1203"/>
    </row>
    <row r="365">
      <c r="A365" s="1229">
        <f>A363+1</f>
        <v>289</v>
      </c>
      <c r="B365" s="208"/>
      <c r="C365" s="230" t="s">
        <v>1382</v>
      </c>
      <c r="D365" s="230" t="s">
        <v>93</v>
      </c>
      <c r="E365" s="216">
        <f t="shared" si="265"/>
        <v>2000</v>
      </c>
      <c r="F365" s="231"/>
      <c r="L365" s="1206">
        <v>1090</v>
      </c>
    </row>
    <row r="366">
      <c r="A366" s="1229">
        <f t="shared" ref="A366:A368" si="269">A365+1</f>
        <v>290</v>
      </c>
      <c r="B366" s="208"/>
      <c r="C366" s="230" t="s">
        <v>1383</v>
      </c>
      <c r="D366" s="230" t="s">
        <v>93</v>
      </c>
      <c r="E366" s="216">
        <f t="shared" si="265"/>
        <v>2000</v>
      </c>
      <c r="F366" s="231"/>
      <c r="L366" s="1206">
        <v>1090</v>
      </c>
    </row>
    <row r="367">
      <c r="A367" s="1229">
        <f t="shared" si="269"/>
        <v>291</v>
      </c>
      <c r="B367" s="208"/>
      <c r="C367" s="230" t="s">
        <v>1384</v>
      </c>
      <c r="D367" s="230" t="s">
        <v>93</v>
      </c>
      <c r="E367" s="216">
        <f t="shared" si="265"/>
        <v>2000</v>
      </c>
      <c r="F367" s="231"/>
      <c r="L367" s="1206">
        <v>1090</v>
      </c>
    </row>
    <row r="368" ht="15" customHeight="1">
      <c r="A368" s="1229">
        <f t="shared" si="269"/>
        <v>292</v>
      </c>
      <c r="B368" s="208"/>
      <c r="C368" s="230" t="s">
        <v>1385</v>
      </c>
      <c r="D368" s="230" t="s">
        <v>93</v>
      </c>
      <c r="E368" s="216">
        <f t="shared" si="265"/>
        <v>2000</v>
      </c>
      <c r="F368" s="231"/>
      <c r="L368" s="1206">
        <v>1090</v>
      </c>
    </row>
    <row r="369" ht="15.75" customHeight="1">
      <c r="A369" s="1307"/>
      <c r="B369" s="1308" t="s">
        <v>1386</v>
      </c>
      <c r="C369" s="1309"/>
      <c r="D369" s="1309"/>
      <c r="E369" s="1309"/>
      <c r="F369" s="1310"/>
      <c r="L369" s="1208"/>
    </row>
    <row r="370">
      <c r="A370" s="1243"/>
      <c r="B370" s="202"/>
      <c r="C370" s="240" t="s">
        <v>1387</v>
      </c>
      <c r="D370" s="202"/>
      <c r="E370" s="205"/>
      <c r="F370" s="241" t="s">
        <v>1388</v>
      </c>
      <c r="L370" s="205"/>
    </row>
    <row r="371">
      <c r="A371" s="1229">
        <f>A368+1</f>
        <v>293</v>
      </c>
      <c r="B371" s="208"/>
      <c r="C371" s="230" t="s">
        <v>1389</v>
      </c>
      <c r="D371" s="230" t="s">
        <v>93</v>
      </c>
      <c r="E371" s="216">
        <f t="shared" si="265"/>
        <v>1400</v>
      </c>
      <c r="F371" s="231"/>
      <c r="L371" s="1206">
        <v>750</v>
      </c>
    </row>
    <row r="372">
      <c r="A372" s="1229">
        <f t="shared" ref="A372:A374" si="270">A371+1</f>
        <v>294</v>
      </c>
      <c r="B372" s="208"/>
      <c r="C372" s="230" t="s">
        <v>1390</v>
      </c>
      <c r="D372" s="230" t="s">
        <v>93</v>
      </c>
      <c r="E372" s="216">
        <f t="shared" si="265"/>
        <v>1500</v>
      </c>
      <c r="F372" s="231"/>
      <c r="L372" s="1206">
        <v>830</v>
      </c>
    </row>
    <row r="373">
      <c r="A373" s="1229">
        <f t="shared" si="270"/>
        <v>295</v>
      </c>
      <c r="B373" s="208"/>
      <c r="C373" s="230" t="s">
        <v>1391</v>
      </c>
      <c r="D373" s="230" t="s">
        <v>93</v>
      </c>
      <c r="E373" s="216">
        <f t="shared" si="265"/>
        <v>1500</v>
      </c>
      <c r="F373" s="231"/>
      <c r="L373" s="1206">
        <v>830</v>
      </c>
    </row>
    <row r="374" s="140" customFormat="1" ht="19.5" customHeight="1">
      <c r="A374" s="1229">
        <f t="shared" si="270"/>
        <v>296</v>
      </c>
      <c r="B374" s="208"/>
      <c r="C374" s="230" t="s">
        <v>1392</v>
      </c>
      <c r="D374" s="230" t="s">
        <v>93</v>
      </c>
      <c r="E374" s="216">
        <f t="shared" si="265"/>
        <v>1500</v>
      </c>
      <c r="F374" s="231"/>
      <c r="G374" s="1183"/>
      <c r="L374" s="1206">
        <v>830</v>
      </c>
    </row>
    <row r="375" ht="15" customHeight="1">
      <c r="A375" s="1243"/>
      <c r="B375" s="202"/>
      <c r="C375" s="240" t="s">
        <v>1393</v>
      </c>
      <c r="D375" s="202"/>
      <c r="E375" s="1203"/>
      <c r="F375" s="241" t="s">
        <v>1388</v>
      </c>
      <c r="L375" s="1203"/>
    </row>
    <row r="376" s="1299" customFormat="1">
      <c r="A376" s="1229">
        <f>A374+1</f>
        <v>297</v>
      </c>
      <c r="B376" s="208"/>
      <c r="C376" s="230" t="s">
        <v>1394</v>
      </c>
      <c r="D376" s="230" t="s">
        <v>93</v>
      </c>
      <c r="E376" s="216">
        <f t="shared" si="265"/>
        <v>1800</v>
      </c>
      <c r="F376" s="231"/>
      <c r="G376" s="1170"/>
      <c r="L376" s="1206">
        <v>970</v>
      </c>
      <c r="Q376" s="134"/>
      <c r="R376" s="134"/>
      <c r="S376" s="134"/>
      <c r="T376" s="134"/>
      <c r="U376" s="134"/>
      <c r="V376" s="134"/>
      <c r="W376" s="134"/>
      <c r="X376" s="134"/>
      <c r="Y376" s="134"/>
      <c r="Z376" s="134"/>
      <c r="AA376" s="134"/>
      <c r="AB376" s="134"/>
      <c r="AC376" s="134"/>
      <c r="AD376" s="134"/>
      <c r="AE376" s="134"/>
      <c r="AF376" s="134"/>
      <c r="AG376" s="134"/>
    </row>
    <row r="377" s="1299" customFormat="1">
      <c r="A377" s="1229">
        <f t="shared" ref="A377:A379" si="271">A376+1</f>
        <v>298</v>
      </c>
      <c r="B377" s="208"/>
      <c r="C377" s="230" t="s">
        <v>1395</v>
      </c>
      <c r="D377" s="230" t="s">
        <v>93</v>
      </c>
      <c r="E377" s="216">
        <f t="shared" si="265"/>
        <v>1900</v>
      </c>
      <c r="F377" s="231"/>
      <c r="G377" s="1170"/>
      <c r="L377" s="1206">
        <v>1020</v>
      </c>
      <c r="Q377" s="134"/>
      <c r="R377" s="134"/>
      <c r="S377" s="134"/>
      <c r="T377" s="134"/>
      <c r="U377" s="134"/>
      <c r="V377" s="134"/>
      <c r="W377" s="134"/>
      <c r="X377" s="134"/>
      <c r="Y377" s="134"/>
      <c r="Z377" s="134"/>
      <c r="AA377" s="134"/>
      <c r="AB377" s="134"/>
      <c r="AC377" s="134"/>
      <c r="AD377" s="134"/>
      <c r="AE377" s="134"/>
      <c r="AF377" s="134"/>
      <c r="AG377" s="134"/>
    </row>
    <row r="378" s="1299" customFormat="1">
      <c r="A378" s="1229">
        <f t="shared" si="271"/>
        <v>299</v>
      </c>
      <c r="B378" s="208"/>
      <c r="C378" s="230" t="s">
        <v>1396</v>
      </c>
      <c r="D378" s="230" t="s">
        <v>93</v>
      </c>
      <c r="E378" s="216">
        <f t="shared" si="265"/>
        <v>1900</v>
      </c>
      <c r="F378" s="231"/>
      <c r="G378" s="1170"/>
      <c r="L378" s="1206">
        <v>1020</v>
      </c>
      <c r="Q378" s="134"/>
      <c r="R378" s="134"/>
      <c r="S378" s="134"/>
      <c r="T378" s="134"/>
      <c r="U378" s="134"/>
      <c r="V378" s="134"/>
      <c r="W378" s="134"/>
      <c r="X378" s="134"/>
      <c r="Y378" s="134"/>
      <c r="Z378" s="134"/>
      <c r="AA378" s="134"/>
      <c r="AB378" s="134"/>
      <c r="AC378" s="134"/>
      <c r="AD378" s="134"/>
      <c r="AE378" s="134"/>
      <c r="AF378" s="134"/>
      <c r="AG378" s="134"/>
    </row>
    <row r="379" s="1299" customFormat="1">
      <c r="A379" s="1229">
        <f t="shared" si="271"/>
        <v>300</v>
      </c>
      <c r="B379" s="208"/>
      <c r="C379" s="230" t="s">
        <v>1397</v>
      </c>
      <c r="D379" s="230" t="s">
        <v>93</v>
      </c>
      <c r="E379" s="216">
        <f t="shared" si="265"/>
        <v>1900</v>
      </c>
      <c r="F379" s="231"/>
      <c r="G379" s="1170"/>
      <c r="L379" s="1206">
        <v>1020</v>
      </c>
      <c r="Q379" s="134"/>
      <c r="R379" s="134"/>
      <c r="S379" s="134"/>
      <c r="T379" s="134"/>
      <c r="U379" s="134"/>
      <c r="V379" s="134"/>
      <c r="W379" s="134"/>
      <c r="X379" s="134"/>
      <c r="Y379" s="134"/>
      <c r="Z379" s="134"/>
      <c r="AA379" s="134"/>
      <c r="AB379" s="134"/>
      <c r="AC379" s="134"/>
      <c r="AD379" s="134"/>
      <c r="AE379" s="134"/>
      <c r="AF379" s="134"/>
      <c r="AG379" s="134"/>
    </row>
    <row r="380" s="1299" customFormat="1" ht="32.25" customHeight="1">
      <c r="A380" s="1307"/>
      <c r="B380" s="1311" t="s">
        <v>1398</v>
      </c>
      <c r="C380" s="1312"/>
      <c r="D380" s="1312"/>
      <c r="E380" s="1313"/>
      <c r="F380" s="1314"/>
      <c r="G380" s="1170"/>
      <c r="L380" s="1211">
        <v>520</v>
      </c>
      <c r="Q380" s="134"/>
      <c r="R380" s="134"/>
      <c r="S380" s="134"/>
      <c r="T380" s="134"/>
      <c r="U380" s="134"/>
      <c r="V380" s="134"/>
      <c r="W380" s="134"/>
      <c r="X380" s="134"/>
      <c r="Y380" s="134"/>
      <c r="Z380" s="134"/>
      <c r="AA380" s="134"/>
      <c r="AB380" s="134"/>
      <c r="AC380" s="134"/>
      <c r="AD380" s="134"/>
      <c r="AE380" s="134"/>
      <c r="AF380" s="134"/>
      <c r="AG380" s="134"/>
    </row>
    <row r="381" s="1299" customFormat="1" ht="15" customHeight="1">
      <c r="A381" s="1241"/>
      <c r="B381" s="169"/>
      <c r="C381" s="1256" t="s">
        <v>1399</v>
      </c>
      <c r="D381" s="169"/>
      <c r="E381" s="216"/>
      <c r="F381" s="231" t="s">
        <v>1400</v>
      </c>
      <c r="G381" s="1170"/>
      <c r="L381" s="1208"/>
      <c r="Q381" s="134"/>
      <c r="R381" s="134"/>
      <c r="S381" s="134"/>
      <c r="T381" s="134"/>
      <c r="U381" s="134"/>
      <c r="V381" s="134"/>
      <c r="W381" s="134"/>
      <c r="X381" s="134"/>
      <c r="Y381" s="134"/>
      <c r="Z381" s="134"/>
      <c r="AA381" s="134"/>
      <c r="AB381" s="134"/>
      <c r="AC381" s="134"/>
      <c r="AD381" s="134"/>
      <c r="AE381" s="134"/>
      <c r="AF381" s="134"/>
      <c r="AG381" s="134"/>
    </row>
    <row r="382" s="1299" customFormat="1">
      <c r="A382" s="1229">
        <f>A379+1</f>
        <v>301</v>
      </c>
      <c r="B382" s="208"/>
      <c r="C382" s="230" t="s">
        <v>1401</v>
      </c>
      <c r="D382" s="230" t="s">
        <v>93</v>
      </c>
      <c r="E382" s="216">
        <f t="shared" si="265"/>
        <v>1800</v>
      </c>
      <c r="F382" s="231"/>
      <c r="G382" s="1170"/>
      <c r="L382" s="1206">
        <v>970</v>
      </c>
      <c r="Q382" s="134"/>
      <c r="R382" s="134"/>
      <c r="S382" s="134"/>
      <c r="T382" s="134"/>
      <c r="U382" s="134"/>
      <c r="V382" s="134"/>
      <c r="W382" s="134"/>
      <c r="X382" s="134"/>
      <c r="Y382" s="134"/>
      <c r="Z382" s="134"/>
      <c r="AA382" s="134"/>
      <c r="AB382" s="134"/>
      <c r="AC382" s="134"/>
      <c r="AD382" s="134"/>
      <c r="AE382" s="134"/>
      <c r="AF382" s="134"/>
      <c r="AG382" s="134"/>
    </row>
    <row r="383" s="1299" customFormat="1">
      <c r="A383" s="1276">
        <f>A382+1</f>
        <v>302</v>
      </c>
      <c r="B383" s="212"/>
      <c r="C383" s="235" t="s">
        <v>1402</v>
      </c>
      <c r="D383" s="235" t="s">
        <v>93</v>
      </c>
      <c r="E383" s="216">
        <f t="shared" si="265"/>
        <v>2100</v>
      </c>
      <c r="F383" s="236"/>
      <c r="G383" s="1170"/>
      <c r="L383" s="1197">
        <v>1130</v>
      </c>
      <c r="Q383" s="134"/>
      <c r="R383" s="134"/>
      <c r="S383" s="134"/>
      <c r="T383" s="134"/>
      <c r="U383" s="134"/>
      <c r="V383" s="134"/>
      <c r="W383" s="134"/>
      <c r="X383" s="134"/>
      <c r="Y383" s="134"/>
      <c r="Z383" s="134"/>
      <c r="AA383" s="134"/>
      <c r="AB383" s="134"/>
      <c r="AC383" s="134"/>
      <c r="AD383" s="134"/>
      <c r="AE383" s="134"/>
      <c r="AF383" s="134"/>
      <c r="AG383" s="134"/>
    </row>
    <row r="384" s="1299" customFormat="1" ht="15.75" customHeight="1">
      <c r="A384" s="1307"/>
      <c r="B384" s="1311" t="s">
        <v>1403</v>
      </c>
      <c r="C384" s="1312"/>
      <c r="D384" s="1312"/>
      <c r="E384" s="1313"/>
      <c r="F384" s="1314"/>
      <c r="G384" s="1170"/>
      <c r="L384" s="1206">
        <v>2560</v>
      </c>
      <c r="Q384" s="134"/>
      <c r="R384" s="134"/>
      <c r="S384" s="134"/>
      <c r="T384" s="134"/>
      <c r="U384" s="134"/>
      <c r="V384" s="134"/>
      <c r="W384" s="134"/>
      <c r="X384" s="134"/>
      <c r="Y384" s="134"/>
      <c r="Z384" s="134"/>
      <c r="AA384" s="134"/>
      <c r="AB384" s="134"/>
      <c r="AC384" s="134"/>
      <c r="AD384" s="134"/>
      <c r="AE384" s="134"/>
      <c r="AF384" s="134"/>
      <c r="AG384" s="134"/>
    </row>
    <row r="385" s="1299" customFormat="1">
      <c r="A385" s="1241"/>
      <c r="B385" s="169"/>
      <c r="C385" s="1256" t="s">
        <v>1404</v>
      </c>
      <c r="D385" s="169"/>
      <c r="E385" s="1208"/>
      <c r="F385" s="231" t="s">
        <v>1405</v>
      </c>
      <c r="G385" s="1170"/>
      <c r="L385" s="1208"/>
      <c r="Q385" s="134"/>
      <c r="R385" s="134"/>
      <c r="S385" s="134"/>
      <c r="T385" s="134"/>
      <c r="U385" s="134"/>
      <c r="V385" s="134"/>
      <c r="W385" s="134"/>
      <c r="X385" s="134"/>
      <c r="Y385" s="134"/>
      <c r="Z385" s="134"/>
      <c r="AA385" s="134"/>
      <c r="AB385" s="134"/>
      <c r="AC385" s="134"/>
      <c r="AD385" s="134"/>
      <c r="AE385" s="134"/>
      <c r="AF385" s="134"/>
      <c r="AG385" s="134"/>
    </row>
    <row r="386" s="1299" customFormat="1">
      <c r="A386" s="1229">
        <f>A383+1</f>
        <v>303</v>
      </c>
      <c r="B386" s="208"/>
      <c r="C386" s="230" t="s">
        <v>1406</v>
      </c>
      <c r="D386" s="230" t="s">
        <v>93</v>
      </c>
      <c r="E386" s="216">
        <f t="shared" si="265"/>
        <v>3400</v>
      </c>
      <c r="F386" s="231"/>
      <c r="G386" s="1170"/>
      <c r="L386" s="1206">
        <v>1820</v>
      </c>
      <c r="Q386" s="134"/>
      <c r="R386" s="134"/>
      <c r="S386" s="134"/>
      <c r="T386" s="134"/>
      <c r="U386" s="134"/>
      <c r="V386" s="134"/>
      <c r="W386" s="134"/>
      <c r="X386" s="134"/>
      <c r="Y386" s="134"/>
      <c r="Z386" s="134"/>
      <c r="AA386" s="134"/>
      <c r="AB386" s="134"/>
      <c r="AC386" s="134"/>
      <c r="AD386" s="134"/>
      <c r="AE386" s="134"/>
      <c r="AF386" s="134"/>
      <c r="AG386" s="134"/>
    </row>
    <row r="387" s="1299" customFormat="1">
      <c r="A387" s="1229">
        <f t="shared" ref="A387:A389" si="272">A386+1</f>
        <v>304</v>
      </c>
      <c r="B387" s="208"/>
      <c r="C387" s="230" t="s">
        <v>1407</v>
      </c>
      <c r="D387" s="230" t="s">
        <v>93</v>
      </c>
      <c r="E387" s="216">
        <f t="shared" si="265"/>
        <v>4300</v>
      </c>
      <c r="F387" s="231"/>
      <c r="G387" s="1170"/>
      <c r="L387" s="1206">
        <v>2320</v>
      </c>
      <c r="Q387" s="134"/>
      <c r="R387" s="134"/>
      <c r="S387" s="134"/>
      <c r="T387" s="134"/>
      <c r="U387" s="134"/>
      <c r="V387" s="134"/>
      <c r="W387" s="134"/>
      <c r="X387" s="134"/>
      <c r="Y387" s="134"/>
      <c r="Z387" s="134"/>
      <c r="AA387" s="134"/>
      <c r="AB387" s="134"/>
      <c r="AC387" s="134"/>
      <c r="AD387" s="134"/>
      <c r="AE387" s="134"/>
      <c r="AF387" s="134"/>
      <c r="AG387" s="134"/>
    </row>
    <row r="388" s="1299" customFormat="1">
      <c r="A388" s="1229">
        <f t="shared" si="272"/>
        <v>305</v>
      </c>
      <c r="B388" s="208"/>
      <c r="C388" s="230" t="s">
        <v>1408</v>
      </c>
      <c r="D388" s="230" t="s">
        <v>93</v>
      </c>
      <c r="E388" s="216">
        <f t="shared" si="265"/>
        <v>4000</v>
      </c>
      <c r="F388" s="231"/>
      <c r="G388" s="1170"/>
      <c r="L388" s="1206">
        <v>2160</v>
      </c>
      <c r="Q388" s="134"/>
      <c r="R388" s="134"/>
      <c r="S388" s="134"/>
      <c r="T388" s="134"/>
      <c r="U388" s="134"/>
      <c r="V388" s="134"/>
      <c r="W388" s="134"/>
      <c r="X388" s="134"/>
      <c r="Y388" s="134"/>
      <c r="Z388" s="134"/>
      <c r="AA388" s="134"/>
      <c r="AB388" s="134"/>
      <c r="AC388" s="134"/>
      <c r="AD388" s="134"/>
      <c r="AE388" s="134"/>
      <c r="AF388" s="134"/>
      <c r="AG388" s="134"/>
    </row>
    <row r="389" s="1299" customFormat="1" ht="15" customHeight="1">
      <c r="A389" s="1242">
        <f t="shared" si="272"/>
        <v>306</v>
      </c>
      <c r="B389" s="212"/>
      <c r="C389" s="235" t="s">
        <v>1409</v>
      </c>
      <c r="D389" s="235" t="s">
        <v>93</v>
      </c>
      <c r="E389" s="216">
        <f t="shared" si="265"/>
        <v>4400</v>
      </c>
      <c r="F389" s="231"/>
      <c r="G389" s="1170"/>
      <c r="L389" s="1197">
        <v>2380</v>
      </c>
      <c r="Q389" s="134"/>
      <c r="R389" s="134"/>
      <c r="S389" s="134"/>
      <c r="T389" s="134"/>
      <c r="U389" s="134"/>
      <c r="V389" s="134"/>
      <c r="W389" s="134"/>
      <c r="X389" s="134"/>
      <c r="Y389" s="134"/>
      <c r="Z389" s="134"/>
      <c r="AA389" s="134"/>
      <c r="AB389" s="134"/>
      <c r="AC389" s="134"/>
      <c r="AD389" s="134"/>
      <c r="AE389" s="134"/>
      <c r="AF389" s="134"/>
      <c r="AG389" s="134"/>
    </row>
    <row r="390" s="1299" customFormat="1" ht="18.75" customHeight="1">
      <c r="A390" s="256" t="s">
        <v>1410</v>
      </c>
      <c r="B390" s="257"/>
      <c r="C390" s="257"/>
      <c r="D390" s="257"/>
      <c r="E390" s="257"/>
      <c r="F390" s="258"/>
      <c r="G390" s="1170"/>
      <c r="L390" s="1219">
        <v>2090</v>
      </c>
      <c r="Q390" s="134"/>
      <c r="R390" s="134"/>
      <c r="S390" s="134"/>
      <c r="T390" s="134"/>
      <c r="U390" s="134"/>
      <c r="V390" s="134"/>
      <c r="W390" s="134"/>
      <c r="X390" s="134"/>
      <c r="Y390" s="134"/>
      <c r="Z390" s="134"/>
      <c r="AA390" s="134"/>
      <c r="AB390" s="134"/>
      <c r="AC390" s="134"/>
      <c r="AD390" s="134"/>
      <c r="AE390" s="134"/>
      <c r="AF390" s="134"/>
      <c r="AG390" s="134"/>
    </row>
    <row r="391" s="1299" customFormat="1">
      <c r="A391" s="1239"/>
      <c r="B391" s="217"/>
      <c r="C391" s="1315" t="s">
        <v>606</v>
      </c>
      <c r="D391" s="217"/>
      <c r="E391" s="1203"/>
      <c r="F391" s="226" t="s">
        <v>1405</v>
      </c>
      <c r="G391" s="1170"/>
      <c r="L391" s="1203"/>
      <c r="Q391" s="134"/>
      <c r="R391" s="134"/>
      <c r="S391" s="134"/>
      <c r="T391" s="134"/>
      <c r="U391" s="134"/>
      <c r="V391" s="134"/>
      <c r="W391" s="134"/>
      <c r="X391" s="134"/>
      <c r="Y391" s="134"/>
      <c r="Z391" s="134"/>
      <c r="AA391" s="134"/>
      <c r="AB391" s="134"/>
      <c r="AC391" s="134"/>
      <c r="AD391" s="134"/>
      <c r="AE391" s="134"/>
      <c r="AF391" s="134"/>
      <c r="AG391" s="134"/>
    </row>
    <row r="392" s="1299" customFormat="1">
      <c r="A392" s="1205">
        <f>A389+1</f>
        <v>307</v>
      </c>
      <c r="B392" s="600"/>
      <c r="C392" s="230" t="s">
        <v>1411</v>
      </c>
      <c r="D392" s="230" t="s">
        <v>93</v>
      </c>
      <c r="E392" s="216">
        <f t="shared" si="265"/>
        <v>500</v>
      </c>
      <c r="F392" s="231"/>
      <c r="G392" s="1170"/>
      <c r="L392" s="1206">
        <v>290</v>
      </c>
      <c r="Q392" s="134"/>
      <c r="R392" s="134"/>
      <c r="S392" s="134"/>
      <c r="T392" s="134"/>
      <c r="U392" s="134"/>
      <c r="V392" s="134"/>
      <c r="W392" s="134"/>
      <c r="X392" s="134"/>
      <c r="Y392" s="134"/>
      <c r="Z392" s="134"/>
      <c r="AA392" s="134"/>
      <c r="AB392" s="134"/>
      <c r="AC392" s="134"/>
      <c r="AD392" s="134"/>
      <c r="AE392" s="134"/>
      <c r="AF392" s="134"/>
      <c r="AG392" s="134"/>
    </row>
    <row r="393" s="1299" customFormat="1">
      <c r="A393" s="1205">
        <f t="shared" ref="A393:A396" si="273">A392+1</f>
        <v>308</v>
      </c>
      <c r="B393" s="600"/>
      <c r="C393" s="230" t="s">
        <v>1412</v>
      </c>
      <c r="D393" s="230" t="s">
        <v>93</v>
      </c>
      <c r="E393" s="216">
        <f t="shared" si="265"/>
        <v>600</v>
      </c>
      <c r="F393" s="231"/>
      <c r="G393" s="1170"/>
      <c r="L393" s="1206">
        <v>340</v>
      </c>
      <c r="Q393" s="134"/>
      <c r="R393" s="134"/>
      <c r="S393" s="134"/>
      <c r="T393" s="134"/>
      <c r="U393" s="134"/>
      <c r="V393" s="134"/>
      <c r="W393" s="134"/>
      <c r="X393" s="134"/>
      <c r="Y393" s="134"/>
      <c r="Z393" s="134"/>
      <c r="AA393" s="134"/>
      <c r="AB393" s="134"/>
      <c r="AC393" s="134"/>
      <c r="AD393" s="134"/>
      <c r="AE393" s="134"/>
      <c r="AF393" s="134"/>
      <c r="AG393" s="134"/>
    </row>
    <row r="394" s="1299" customFormat="1" ht="15" customHeight="1">
      <c r="A394" s="1205">
        <f t="shared" si="273"/>
        <v>309</v>
      </c>
      <c r="B394" s="600"/>
      <c r="C394" s="230" t="s">
        <v>1413</v>
      </c>
      <c r="D394" s="230" t="s">
        <v>93</v>
      </c>
      <c r="E394" s="216">
        <f t="shared" si="265"/>
        <v>800</v>
      </c>
      <c r="F394" s="231"/>
      <c r="G394" s="1170"/>
      <c r="L394" s="1206">
        <v>450</v>
      </c>
      <c r="Q394" s="134"/>
      <c r="R394" s="134"/>
      <c r="S394" s="134"/>
      <c r="T394" s="134"/>
      <c r="U394" s="134"/>
      <c r="V394" s="134"/>
      <c r="W394" s="134"/>
      <c r="X394" s="134"/>
      <c r="Y394" s="134"/>
      <c r="Z394" s="134"/>
      <c r="AA394" s="134"/>
      <c r="AB394" s="134"/>
      <c r="AC394" s="134"/>
      <c r="AD394" s="134"/>
      <c r="AE394" s="134"/>
      <c r="AF394" s="134"/>
      <c r="AG394" s="134"/>
    </row>
    <row r="395" s="1299" customFormat="1">
      <c r="A395" s="1205">
        <f t="shared" si="273"/>
        <v>310</v>
      </c>
      <c r="B395" s="600"/>
      <c r="C395" s="230" t="s">
        <v>1414</v>
      </c>
      <c r="D395" s="230" t="s">
        <v>93</v>
      </c>
      <c r="E395" s="216">
        <f t="shared" si="265"/>
        <v>800</v>
      </c>
      <c r="F395" s="231"/>
      <c r="G395" s="1170"/>
      <c r="L395" s="1206">
        <v>410</v>
      </c>
      <c r="Q395" s="134"/>
      <c r="R395" s="134"/>
      <c r="S395" s="134"/>
      <c r="T395" s="134"/>
      <c r="U395" s="134"/>
      <c r="V395" s="134"/>
      <c r="W395" s="134"/>
      <c r="X395" s="134"/>
      <c r="Y395" s="134"/>
      <c r="Z395" s="134"/>
      <c r="AA395" s="134"/>
      <c r="AB395" s="134"/>
      <c r="AC395" s="134"/>
      <c r="AD395" s="134"/>
      <c r="AE395" s="134"/>
      <c r="AF395" s="134"/>
      <c r="AG395" s="134"/>
    </row>
    <row r="396" s="1299" customFormat="1">
      <c r="A396" s="1316">
        <f t="shared" si="273"/>
        <v>311</v>
      </c>
      <c r="B396" s="1066"/>
      <c r="C396" s="253" t="s">
        <v>1415</v>
      </c>
      <c r="D396" s="253" t="s">
        <v>93</v>
      </c>
      <c r="E396" s="216">
        <f t="shared" si="265"/>
        <v>1000</v>
      </c>
      <c r="F396" s="254"/>
      <c r="G396" s="1170"/>
      <c r="L396" s="1211">
        <v>520</v>
      </c>
      <c r="Q396" s="134"/>
      <c r="R396" s="134"/>
      <c r="S396" s="134"/>
      <c r="T396" s="134"/>
      <c r="U396" s="134"/>
      <c r="V396" s="134"/>
      <c r="W396" s="134"/>
      <c r="X396" s="134"/>
      <c r="Y396" s="134"/>
      <c r="Z396" s="134"/>
      <c r="AA396" s="134"/>
      <c r="AB396" s="134"/>
      <c r="AC396" s="134"/>
      <c r="AD396" s="134"/>
      <c r="AE396" s="134"/>
      <c r="AF396" s="134"/>
      <c r="AG396" s="134"/>
    </row>
    <row r="397" s="1299" customFormat="1" ht="21" customHeight="1">
      <c r="A397" s="1201"/>
      <c r="B397" s="1202"/>
      <c r="C397" s="1317" t="s">
        <v>1416</v>
      </c>
      <c r="D397" s="1203"/>
      <c r="E397" s="1203"/>
      <c r="F397" s="1304" t="s">
        <v>682</v>
      </c>
      <c r="G397" s="1170"/>
      <c r="L397" s="1203"/>
      <c r="Q397" s="134"/>
      <c r="R397" s="134"/>
      <c r="S397" s="134"/>
      <c r="T397" s="134"/>
      <c r="U397" s="134"/>
      <c r="V397" s="134"/>
      <c r="W397" s="134"/>
      <c r="X397" s="134"/>
      <c r="Y397" s="134"/>
      <c r="Z397" s="134"/>
      <c r="AA397" s="134"/>
      <c r="AB397" s="134"/>
      <c r="AC397" s="134"/>
      <c r="AD397" s="134"/>
      <c r="AE397" s="134"/>
      <c r="AF397" s="134"/>
      <c r="AG397" s="134"/>
    </row>
    <row r="398" s="1299" customFormat="1" ht="15.75" customHeight="1">
      <c r="A398" s="1205">
        <f>A396+1</f>
        <v>312</v>
      </c>
      <c r="B398" s="1073"/>
      <c r="C398" s="230" t="s">
        <v>1417</v>
      </c>
      <c r="D398" s="230" t="s">
        <v>93</v>
      </c>
      <c r="E398" s="216">
        <f t="shared" ref="E397:E460" si="274">ROUND(L398*1.85,-2)</f>
        <v>3400</v>
      </c>
      <c r="F398" s="1305"/>
      <c r="G398" s="1170"/>
      <c r="L398" s="1219">
        <v>1850</v>
      </c>
      <c r="Q398" s="134"/>
      <c r="R398" s="134"/>
      <c r="S398" s="134"/>
      <c r="T398" s="134"/>
      <c r="U398" s="134"/>
      <c r="V398" s="134"/>
      <c r="W398" s="134"/>
      <c r="X398" s="134"/>
      <c r="Y398" s="134"/>
      <c r="Z398" s="134"/>
      <c r="AA398" s="134"/>
      <c r="AB398" s="134"/>
      <c r="AC398" s="134"/>
      <c r="AD398" s="134"/>
      <c r="AE398" s="134"/>
      <c r="AF398" s="134"/>
      <c r="AG398" s="134"/>
    </row>
    <row r="399" s="1299" customFormat="1" ht="15.75" customHeight="1">
      <c r="A399" s="1205">
        <f t="shared" ref="A399:A403" si="275">A398+1</f>
        <v>313</v>
      </c>
      <c r="B399" s="1073"/>
      <c r="C399" s="230" t="s">
        <v>1418</v>
      </c>
      <c r="D399" s="230" t="s">
        <v>93</v>
      </c>
      <c r="E399" s="216">
        <f t="shared" si="274"/>
        <v>4600</v>
      </c>
      <c r="F399" s="1305"/>
      <c r="G399" s="1170"/>
      <c r="L399" s="1219">
        <v>2510</v>
      </c>
      <c r="Q399" s="134"/>
      <c r="R399" s="134"/>
      <c r="S399" s="134"/>
      <c r="T399" s="134"/>
      <c r="U399" s="134"/>
      <c r="V399" s="134"/>
      <c r="W399" s="134"/>
      <c r="X399" s="134"/>
      <c r="Y399" s="134"/>
      <c r="Z399" s="134"/>
      <c r="AA399" s="134"/>
      <c r="AB399" s="134"/>
      <c r="AC399" s="134"/>
      <c r="AD399" s="134"/>
      <c r="AE399" s="134"/>
      <c r="AF399" s="134"/>
      <c r="AG399" s="134"/>
    </row>
    <row r="400" s="1299" customFormat="1" ht="15.75" customHeight="1">
      <c r="A400" s="1205">
        <f t="shared" si="275"/>
        <v>314</v>
      </c>
      <c r="B400" s="1073"/>
      <c r="C400" s="230" t="s">
        <v>1419</v>
      </c>
      <c r="D400" s="230" t="s">
        <v>93</v>
      </c>
      <c r="E400" s="216">
        <f t="shared" si="274"/>
        <v>4300</v>
      </c>
      <c r="F400" s="1305"/>
      <c r="G400" s="1170"/>
      <c r="L400" s="1219">
        <v>2320</v>
      </c>
      <c r="Q400" s="134"/>
      <c r="R400" s="134"/>
      <c r="S400" s="134"/>
      <c r="T400" s="134"/>
      <c r="U400" s="134"/>
      <c r="V400" s="134"/>
      <c r="W400" s="134"/>
      <c r="X400" s="134"/>
      <c r="Y400" s="134"/>
      <c r="Z400" s="134"/>
      <c r="AA400" s="134"/>
      <c r="AB400" s="134"/>
      <c r="AC400" s="134"/>
      <c r="AD400" s="134"/>
      <c r="AE400" s="134"/>
      <c r="AF400" s="134"/>
      <c r="AG400" s="134"/>
    </row>
    <row r="401" s="1299" customFormat="1" ht="15.75" customHeight="1">
      <c r="A401" s="1205">
        <f t="shared" si="275"/>
        <v>315</v>
      </c>
      <c r="B401" s="1073"/>
      <c r="C401" s="230" t="s">
        <v>1420</v>
      </c>
      <c r="D401" s="230" t="s">
        <v>93</v>
      </c>
      <c r="E401" s="216">
        <f t="shared" si="274"/>
        <v>4300</v>
      </c>
      <c r="F401" s="1305"/>
      <c r="G401" s="1170"/>
      <c r="L401" s="1219">
        <v>2320</v>
      </c>
      <c r="Q401" s="134"/>
      <c r="R401" s="134"/>
      <c r="S401" s="134"/>
      <c r="T401" s="134"/>
      <c r="U401" s="134"/>
      <c r="V401" s="134"/>
      <c r="W401" s="134"/>
      <c r="X401" s="134"/>
      <c r="Y401" s="134"/>
      <c r="Z401" s="134"/>
      <c r="AA401" s="134"/>
      <c r="AB401" s="134"/>
      <c r="AC401" s="134"/>
      <c r="AD401" s="134"/>
      <c r="AE401" s="134"/>
      <c r="AF401" s="134"/>
      <c r="AG401" s="134"/>
    </row>
    <row r="402" s="1299" customFormat="1" ht="15.75" customHeight="1">
      <c r="A402" s="1205">
        <f t="shared" si="275"/>
        <v>316</v>
      </c>
      <c r="B402" s="1073"/>
      <c r="C402" s="230" t="s">
        <v>1421</v>
      </c>
      <c r="D402" s="230" t="s">
        <v>93</v>
      </c>
      <c r="E402" s="216">
        <f t="shared" si="274"/>
        <v>4400</v>
      </c>
      <c r="F402" s="1305"/>
      <c r="G402" s="1170"/>
      <c r="L402" s="1219">
        <v>2400</v>
      </c>
      <c r="Q402" s="134"/>
      <c r="R402" s="134"/>
      <c r="S402" s="134"/>
      <c r="T402" s="134"/>
      <c r="U402" s="134"/>
      <c r="V402" s="134"/>
      <c r="W402" s="134"/>
      <c r="X402" s="134"/>
      <c r="Y402" s="134"/>
      <c r="Z402" s="134"/>
      <c r="AA402" s="134"/>
      <c r="AB402" s="134"/>
      <c r="AC402" s="134"/>
      <c r="AD402" s="134"/>
      <c r="AE402" s="134"/>
      <c r="AF402" s="134"/>
      <c r="AG402" s="134"/>
    </row>
    <row r="403" s="1299" customFormat="1" ht="15.75" customHeight="1">
      <c r="A403" s="1209">
        <f t="shared" si="275"/>
        <v>317</v>
      </c>
      <c r="B403" s="1073"/>
      <c r="C403" s="253" t="s">
        <v>1422</v>
      </c>
      <c r="D403" s="253" t="s">
        <v>93</v>
      </c>
      <c r="E403" s="216">
        <f t="shared" si="274"/>
        <v>4400</v>
      </c>
      <c r="F403" s="1305"/>
      <c r="G403" s="1170"/>
      <c r="L403" s="1293">
        <v>2400</v>
      </c>
      <c r="Q403" s="134"/>
      <c r="R403" s="134"/>
      <c r="S403" s="134"/>
      <c r="T403" s="134"/>
      <c r="U403" s="134"/>
      <c r="V403" s="134"/>
      <c r="W403" s="134"/>
      <c r="X403" s="134"/>
      <c r="Y403" s="134"/>
      <c r="Z403" s="134"/>
      <c r="AA403" s="134"/>
      <c r="AB403" s="134"/>
      <c r="AC403" s="134"/>
      <c r="AD403" s="134"/>
      <c r="AE403" s="134"/>
      <c r="AF403" s="134"/>
      <c r="AG403" s="134"/>
    </row>
    <row r="404" s="1299" customFormat="1" ht="21" customHeight="1">
      <c r="A404" s="1201"/>
      <c r="B404" s="1318"/>
      <c r="C404" s="1317" t="s">
        <v>1423</v>
      </c>
      <c r="D404" s="1203"/>
      <c r="E404" s="1203"/>
      <c r="F404" s="1319"/>
      <c r="G404" s="1170"/>
      <c r="L404" s="1203"/>
      <c r="Q404" s="134"/>
      <c r="R404" s="134"/>
      <c r="S404" s="134"/>
      <c r="T404" s="134"/>
      <c r="U404" s="134"/>
      <c r="V404" s="134"/>
      <c r="W404" s="134"/>
      <c r="X404" s="134"/>
      <c r="Y404" s="134"/>
      <c r="Z404" s="134"/>
      <c r="AA404" s="134"/>
      <c r="AB404" s="134"/>
      <c r="AC404" s="134"/>
      <c r="AD404" s="134"/>
      <c r="AE404" s="134"/>
      <c r="AF404" s="134"/>
      <c r="AG404" s="134"/>
    </row>
    <row r="405" s="1299" customFormat="1" ht="15" customHeight="1">
      <c r="A405" s="1205">
        <f>A403+1</f>
        <v>318</v>
      </c>
      <c r="B405" s="600"/>
      <c r="C405" s="230" t="s">
        <v>1424</v>
      </c>
      <c r="D405" s="230" t="s">
        <v>93</v>
      </c>
      <c r="E405" s="216">
        <f t="shared" si="274"/>
        <v>3600</v>
      </c>
      <c r="F405" s="1320" t="s">
        <v>696</v>
      </c>
      <c r="G405" s="1170"/>
      <c r="L405" s="1219">
        <v>1960</v>
      </c>
      <c r="Q405" s="134"/>
      <c r="R405" s="134"/>
      <c r="S405" s="134"/>
      <c r="T405" s="134"/>
      <c r="U405" s="134"/>
      <c r="V405" s="134"/>
      <c r="W405" s="134"/>
      <c r="X405" s="134"/>
      <c r="Y405" s="134"/>
      <c r="Z405" s="134"/>
      <c r="AA405" s="134"/>
      <c r="AB405" s="134"/>
      <c r="AC405" s="134"/>
      <c r="AD405" s="134"/>
      <c r="AE405" s="134"/>
      <c r="AF405" s="134"/>
      <c r="AG405" s="134"/>
    </row>
    <row r="406" s="1299" customFormat="1">
      <c r="A406" s="1205">
        <f t="shared" ref="A406:A409" si="276">A405+1</f>
        <v>319</v>
      </c>
      <c r="B406" s="600"/>
      <c r="C406" s="230" t="s">
        <v>1425</v>
      </c>
      <c r="D406" s="230" t="s">
        <v>93</v>
      </c>
      <c r="E406" s="216">
        <f t="shared" si="274"/>
        <v>3600</v>
      </c>
      <c r="F406" s="1320"/>
      <c r="G406" s="1170"/>
      <c r="L406" s="1219">
        <v>1960</v>
      </c>
      <c r="Q406" s="134"/>
      <c r="R406" s="134"/>
      <c r="S406" s="134"/>
      <c r="T406" s="134"/>
      <c r="U406" s="134"/>
      <c r="V406" s="134"/>
      <c r="W406" s="134"/>
      <c r="X406" s="134"/>
      <c r="Y406" s="134"/>
      <c r="Z406" s="134"/>
      <c r="AA406" s="134"/>
      <c r="AB406" s="134"/>
      <c r="AC406" s="134"/>
      <c r="AD406" s="134"/>
      <c r="AE406" s="134"/>
      <c r="AF406" s="134"/>
      <c r="AG406" s="134"/>
    </row>
    <row r="407" s="1299" customFormat="1">
      <c r="A407" s="1205">
        <f t="shared" si="276"/>
        <v>320</v>
      </c>
      <c r="B407" s="600"/>
      <c r="C407" s="230" t="s">
        <v>1426</v>
      </c>
      <c r="D407" s="230" t="s">
        <v>93</v>
      </c>
      <c r="E407" s="216">
        <f t="shared" si="274"/>
        <v>3600</v>
      </c>
      <c r="F407" s="1320"/>
      <c r="G407" s="1170"/>
      <c r="L407" s="1219">
        <v>1960</v>
      </c>
      <c r="Q407" s="134"/>
      <c r="R407" s="134"/>
      <c r="S407" s="134"/>
      <c r="T407" s="134"/>
      <c r="U407" s="134"/>
      <c r="V407" s="134"/>
      <c r="W407" s="134"/>
      <c r="X407" s="134"/>
      <c r="Y407" s="134"/>
      <c r="Z407" s="134"/>
      <c r="AA407" s="134"/>
      <c r="AB407" s="134"/>
      <c r="AC407" s="134"/>
      <c r="AD407" s="134"/>
      <c r="AE407" s="134"/>
      <c r="AF407" s="134"/>
      <c r="AG407" s="134"/>
    </row>
    <row r="408" s="1299" customFormat="1">
      <c r="A408" s="1205">
        <f t="shared" si="276"/>
        <v>321</v>
      </c>
      <c r="B408" s="1066"/>
      <c r="C408" s="230" t="s">
        <v>1427</v>
      </c>
      <c r="D408" s="230" t="s">
        <v>93</v>
      </c>
      <c r="E408" s="216">
        <f t="shared" si="274"/>
        <v>3900</v>
      </c>
      <c r="F408" s="1321"/>
      <c r="G408" s="1170"/>
      <c r="L408" s="1219">
        <v>2100</v>
      </c>
      <c r="Q408" s="134"/>
      <c r="R408" s="134"/>
      <c r="S408" s="134"/>
      <c r="T408" s="134"/>
      <c r="U408" s="134"/>
      <c r="V408" s="134"/>
      <c r="W408" s="134"/>
      <c r="X408" s="134"/>
      <c r="Y408" s="134"/>
      <c r="Z408" s="134"/>
      <c r="AA408" s="134"/>
      <c r="AB408" s="134"/>
      <c r="AC408" s="134"/>
      <c r="AD408" s="134"/>
      <c r="AE408" s="134"/>
      <c r="AF408" s="134"/>
      <c r="AG408" s="134"/>
    </row>
    <row r="409" s="1299" customFormat="1">
      <c r="A409" s="1194">
        <f t="shared" si="276"/>
        <v>322</v>
      </c>
      <c r="B409" s="1103"/>
      <c r="C409" s="235" t="s">
        <v>1428</v>
      </c>
      <c r="D409" s="235" t="s">
        <v>93</v>
      </c>
      <c r="E409" s="216">
        <f t="shared" si="274"/>
        <v>3900</v>
      </c>
      <c r="F409" s="1322"/>
      <c r="G409" s="1170"/>
      <c r="L409" s="1224">
        <v>2100</v>
      </c>
      <c r="Q409" s="134"/>
      <c r="R409" s="134"/>
      <c r="S409" s="134"/>
      <c r="T409" s="134"/>
      <c r="U409" s="134"/>
      <c r="V409" s="134"/>
      <c r="W409" s="134"/>
      <c r="X409" s="134"/>
      <c r="Y409" s="134"/>
      <c r="Z409" s="134"/>
      <c r="AA409" s="134"/>
      <c r="AB409" s="134"/>
      <c r="AC409" s="134"/>
      <c r="AD409" s="134"/>
      <c r="AE409" s="134"/>
      <c r="AF409" s="134"/>
      <c r="AG409" s="134"/>
    </row>
    <row r="410" s="1299" customFormat="1" ht="15" customHeight="1">
      <c r="A410" s="1323"/>
      <c r="B410" s="1073"/>
      <c r="C410" s="223" t="s">
        <v>1429</v>
      </c>
      <c r="D410" s="1263"/>
      <c r="E410" s="1263"/>
      <c r="F410" s="1305" t="s">
        <v>1388</v>
      </c>
      <c r="G410" s="1170"/>
      <c r="L410" s="1263"/>
      <c r="Q410" s="134"/>
      <c r="R410" s="134"/>
      <c r="S410" s="134"/>
      <c r="T410" s="134"/>
      <c r="U410" s="134"/>
      <c r="V410" s="134"/>
      <c r="W410" s="134"/>
      <c r="X410" s="134"/>
      <c r="Y410" s="134"/>
      <c r="Z410" s="134"/>
      <c r="AA410" s="134"/>
      <c r="AB410" s="134"/>
      <c r="AC410" s="134"/>
      <c r="AD410" s="134"/>
      <c r="AE410" s="134"/>
      <c r="AF410" s="134"/>
      <c r="AG410" s="134"/>
    </row>
    <row r="411" s="1299" customFormat="1" ht="16.5" customHeight="1">
      <c r="A411" s="1205">
        <f>A409+1</f>
        <v>323</v>
      </c>
      <c r="B411" s="1073"/>
      <c r="C411" s="230" t="s">
        <v>1430</v>
      </c>
      <c r="D411" s="230" t="s">
        <v>93</v>
      </c>
      <c r="E411" s="216">
        <f t="shared" si="274"/>
        <v>600</v>
      </c>
      <c r="F411" s="1305"/>
      <c r="G411" s="1170"/>
      <c r="L411" s="1206">
        <v>310</v>
      </c>
      <c r="Q411" s="134"/>
      <c r="R411" s="134"/>
      <c r="S411" s="134"/>
      <c r="T411" s="134"/>
      <c r="U411" s="134"/>
      <c r="V411" s="134"/>
      <c r="W411" s="134"/>
      <c r="X411" s="134"/>
      <c r="Y411" s="134"/>
      <c r="Z411" s="134"/>
      <c r="AA411" s="134"/>
      <c r="AB411" s="134"/>
      <c r="AC411" s="134"/>
      <c r="AD411" s="134"/>
      <c r="AE411" s="134"/>
      <c r="AF411" s="134"/>
      <c r="AG411" s="134"/>
    </row>
    <row r="412" s="1299" customFormat="1" ht="16.5" customHeight="1">
      <c r="A412" s="1205">
        <f t="shared" ref="A412:A420" si="277">A411+1</f>
        <v>324</v>
      </c>
      <c r="B412" s="1073"/>
      <c r="C412" s="230" t="s">
        <v>1431</v>
      </c>
      <c r="D412" s="230" t="s">
        <v>93</v>
      </c>
      <c r="E412" s="216">
        <f t="shared" si="274"/>
        <v>600</v>
      </c>
      <c r="F412" s="1305"/>
      <c r="G412" s="1170"/>
      <c r="L412" s="1206">
        <v>310</v>
      </c>
      <c r="Q412" s="134"/>
      <c r="R412" s="134"/>
      <c r="S412" s="134"/>
      <c r="T412" s="134"/>
      <c r="U412" s="134"/>
      <c r="V412" s="134"/>
      <c r="W412" s="134"/>
      <c r="X412" s="134"/>
      <c r="Y412" s="134"/>
      <c r="Z412" s="134"/>
      <c r="AA412" s="134"/>
      <c r="AB412" s="134"/>
      <c r="AC412" s="134"/>
      <c r="AD412" s="134"/>
      <c r="AE412" s="134"/>
      <c r="AF412" s="134"/>
      <c r="AG412" s="134"/>
    </row>
    <row r="413" s="1299" customFormat="1" ht="16.5" customHeight="1">
      <c r="A413" s="1205">
        <f t="shared" si="277"/>
        <v>325</v>
      </c>
      <c r="B413" s="1073"/>
      <c r="C413" s="230" t="s">
        <v>1432</v>
      </c>
      <c r="D413" s="230" t="s">
        <v>93</v>
      </c>
      <c r="E413" s="216">
        <f t="shared" si="274"/>
        <v>600</v>
      </c>
      <c r="F413" s="1305"/>
      <c r="G413" s="1170"/>
      <c r="L413" s="1206">
        <v>310</v>
      </c>
      <c r="Q413" s="134"/>
      <c r="R413" s="134"/>
      <c r="S413" s="134"/>
      <c r="T413" s="134"/>
      <c r="U413" s="134"/>
      <c r="V413" s="134"/>
      <c r="W413" s="134"/>
      <c r="X413" s="134"/>
      <c r="Y413" s="134"/>
      <c r="Z413" s="134"/>
      <c r="AA413" s="134"/>
      <c r="AB413" s="134"/>
      <c r="AC413" s="134"/>
      <c r="AD413" s="134"/>
      <c r="AE413" s="134"/>
      <c r="AF413" s="134"/>
      <c r="AG413" s="134"/>
    </row>
    <row r="414" s="1299" customFormat="1" ht="16.5" customHeight="1">
      <c r="A414" s="1205">
        <f t="shared" si="277"/>
        <v>326</v>
      </c>
      <c r="B414" s="1073"/>
      <c r="C414" s="230" t="s">
        <v>1433</v>
      </c>
      <c r="D414" s="230" t="s">
        <v>93</v>
      </c>
      <c r="E414" s="216">
        <f t="shared" si="274"/>
        <v>600</v>
      </c>
      <c r="F414" s="1305"/>
      <c r="G414" s="1170"/>
      <c r="L414" s="1206">
        <v>310</v>
      </c>
      <c r="Q414" s="134"/>
      <c r="R414" s="134"/>
      <c r="S414" s="134"/>
      <c r="T414" s="134"/>
      <c r="U414" s="134"/>
      <c r="V414" s="134"/>
      <c r="W414" s="134"/>
      <c r="X414" s="134"/>
      <c r="Y414" s="134"/>
      <c r="Z414" s="134"/>
      <c r="AA414" s="134"/>
      <c r="AB414" s="134"/>
      <c r="AC414" s="134"/>
      <c r="AD414" s="134"/>
      <c r="AE414" s="134"/>
      <c r="AF414" s="134"/>
      <c r="AG414" s="134"/>
    </row>
    <row r="415" s="1299" customFormat="1" ht="16.5" customHeight="1">
      <c r="A415" s="1205">
        <f t="shared" si="277"/>
        <v>327</v>
      </c>
      <c r="B415" s="1073"/>
      <c r="C415" s="230" t="s">
        <v>1434</v>
      </c>
      <c r="D415" s="230" t="s">
        <v>93</v>
      </c>
      <c r="E415" s="216">
        <f t="shared" si="274"/>
        <v>600</v>
      </c>
      <c r="F415" s="1305"/>
      <c r="G415" s="1170"/>
      <c r="L415" s="1206">
        <v>310</v>
      </c>
      <c r="Q415" s="134"/>
      <c r="R415" s="134"/>
      <c r="S415" s="134"/>
      <c r="T415" s="134"/>
      <c r="U415" s="134"/>
      <c r="V415" s="134"/>
      <c r="W415" s="134"/>
      <c r="X415" s="134"/>
      <c r="Y415" s="134"/>
      <c r="Z415" s="134"/>
      <c r="AA415" s="134"/>
      <c r="AB415" s="134"/>
      <c r="AC415" s="134"/>
      <c r="AD415" s="134"/>
      <c r="AE415" s="134"/>
      <c r="AF415" s="134"/>
      <c r="AG415" s="134"/>
    </row>
    <row r="416" s="1299" customFormat="1" ht="16.5" customHeight="1">
      <c r="A416" s="1205">
        <f t="shared" si="277"/>
        <v>328</v>
      </c>
      <c r="B416" s="1073"/>
      <c r="C416" s="230" t="s">
        <v>1435</v>
      </c>
      <c r="D416" s="230" t="s">
        <v>93</v>
      </c>
      <c r="E416" s="216">
        <f t="shared" si="274"/>
        <v>600</v>
      </c>
      <c r="F416" s="1305"/>
      <c r="G416" s="1170"/>
      <c r="L416" s="1206">
        <v>310</v>
      </c>
      <c r="Q416" s="134"/>
      <c r="R416" s="134"/>
      <c r="S416" s="134"/>
      <c r="T416" s="134"/>
      <c r="U416" s="134"/>
      <c r="V416" s="134"/>
      <c r="W416" s="134"/>
      <c r="X416" s="134"/>
      <c r="Y416" s="134"/>
      <c r="Z416" s="134"/>
      <c r="AA416" s="134"/>
      <c r="AB416" s="134"/>
      <c r="AC416" s="134"/>
      <c r="AD416" s="134"/>
      <c r="AE416" s="134"/>
      <c r="AF416" s="134"/>
      <c r="AG416" s="134"/>
    </row>
    <row r="417" s="1299" customFormat="1" ht="16.5" customHeight="1">
      <c r="A417" s="1205">
        <f t="shared" si="277"/>
        <v>329</v>
      </c>
      <c r="B417" s="1073"/>
      <c r="C417" s="230" t="s">
        <v>1436</v>
      </c>
      <c r="D417" s="230" t="s">
        <v>93</v>
      </c>
      <c r="E417" s="216">
        <f t="shared" si="274"/>
        <v>600</v>
      </c>
      <c r="F417" s="1305"/>
      <c r="G417" s="1170"/>
      <c r="L417" s="1206">
        <v>310</v>
      </c>
      <c r="Q417" s="134"/>
      <c r="R417" s="134"/>
      <c r="S417" s="134"/>
      <c r="T417" s="134"/>
      <c r="U417" s="134"/>
      <c r="V417" s="134"/>
      <c r="W417" s="134"/>
      <c r="X417" s="134"/>
      <c r="Y417" s="134"/>
      <c r="Z417" s="134"/>
      <c r="AA417" s="134"/>
      <c r="AB417" s="134"/>
      <c r="AC417" s="134"/>
      <c r="AD417" s="134"/>
      <c r="AE417" s="134"/>
      <c r="AF417" s="134"/>
      <c r="AG417" s="134"/>
    </row>
    <row r="418" s="1299" customFormat="1" ht="16.5" customHeight="1">
      <c r="A418" s="1205">
        <f t="shared" si="277"/>
        <v>330</v>
      </c>
      <c r="B418" s="1073"/>
      <c r="C418" s="230" t="s">
        <v>1437</v>
      </c>
      <c r="D418" s="230" t="s">
        <v>93</v>
      </c>
      <c r="E418" s="216">
        <f t="shared" si="274"/>
        <v>600</v>
      </c>
      <c r="F418" s="1305"/>
      <c r="G418" s="1170"/>
      <c r="L418" s="1206">
        <v>310</v>
      </c>
      <c r="Q418" s="134"/>
      <c r="R418" s="134"/>
      <c r="S418" s="134"/>
      <c r="T418" s="134"/>
      <c r="U418" s="134"/>
      <c r="V418" s="134"/>
      <c r="W418" s="134"/>
      <c r="X418" s="134"/>
      <c r="Y418" s="134"/>
      <c r="Z418" s="134"/>
      <c r="AA418" s="134"/>
      <c r="AB418" s="134"/>
      <c r="AC418" s="134"/>
      <c r="AD418" s="134"/>
      <c r="AE418" s="134"/>
      <c r="AF418" s="134"/>
      <c r="AG418" s="134"/>
    </row>
    <row r="419" s="1299" customFormat="1" ht="16.5" customHeight="1">
      <c r="A419" s="1205">
        <f t="shared" si="277"/>
        <v>331</v>
      </c>
      <c r="B419" s="1073"/>
      <c r="C419" s="230" t="s">
        <v>1438</v>
      </c>
      <c r="D419" s="230" t="s">
        <v>93</v>
      </c>
      <c r="E419" s="216">
        <f t="shared" si="274"/>
        <v>600</v>
      </c>
      <c r="F419" s="1305"/>
      <c r="G419" s="1170"/>
      <c r="L419" s="1206">
        <v>310</v>
      </c>
      <c r="Q419" s="134"/>
      <c r="R419" s="134"/>
      <c r="S419" s="134"/>
      <c r="T419" s="134"/>
      <c r="U419" s="134"/>
      <c r="V419" s="134"/>
      <c r="W419" s="134"/>
      <c r="X419" s="134"/>
      <c r="Y419" s="134"/>
      <c r="Z419" s="134"/>
      <c r="AA419" s="134"/>
      <c r="AB419" s="134"/>
      <c r="AC419" s="134"/>
      <c r="AD419" s="134"/>
      <c r="AE419" s="134"/>
      <c r="AF419" s="134"/>
      <c r="AG419" s="134"/>
    </row>
    <row r="420" s="1299" customFormat="1" ht="16.5" customHeight="1">
      <c r="A420" s="1194">
        <f t="shared" si="277"/>
        <v>332</v>
      </c>
      <c r="B420" s="1160"/>
      <c r="C420" s="235" t="s">
        <v>1439</v>
      </c>
      <c r="D420" s="235" t="s">
        <v>93</v>
      </c>
      <c r="E420" s="216">
        <f t="shared" si="274"/>
        <v>600</v>
      </c>
      <c r="F420" s="1306"/>
      <c r="G420" s="1170"/>
      <c r="L420" s="1197">
        <v>310</v>
      </c>
      <c r="Q420" s="134"/>
      <c r="R420" s="134"/>
      <c r="S420" s="134"/>
      <c r="T420" s="134"/>
      <c r="U420" s="134"/>
      <c r="V420" s="134"/>
      <c r="W420" s="134"/>
      <c r="X420" s="134"/>
      <c r="Y420" s="134"/>
      <c r="Z420" s="134"/>
      <c r="AA420" s="134"/>
      <c r="AB420" s="134"/>
      <c r="AC420" s="134"/>
      <c r="AD420" s="134"/>
      <c r="AE420" s="134"/>
      <c r="AF420" s="134"/>
      <c r="AG420" s="134"/>
    </row>
    <row r="421" s="1299" customFormat="1" ht="15" customHeight="1">
      <c r="A421" s="1201"/>
      <c r="B421" s="1202"/>
      <c r="C421" s="240" t="s">
        <v>1440</v>
      </c>
      <c r="D421" s="1203"/>
      <c r="E421" s="1203"/>
      <c r="F421" s="1304" t="s">
        <v>1388</v>
      </c>
      <c r="G421" s="1170"/>
      <c r="L421" s="1203"/>
      <c r="Q421" s="134"/>
      <c r="R421" s="134"/>
      <c r="S421" s="134"/>
      <c r="T421" s="134"/>
      <c r="U421" s="134"/>
      <c r="V421" s="134"/>
      <c r="W421" s="134"/>
      <c r="X421" s="134"/>
      <c r="Y421" s="134"/>
      <c r="Z421" s="134"/>
      <c r="AA421" s="134"/>
      <c r="AB421" s="134"/>
      <c r="AC421" s="134"/>
      <c r="AD421" s="134"/>
      <c r="AE421" s="134"/>
      <c r="AF421" s="134"/>
      <c r="AG421" s="134"/>
    </row>
    <row r="422" s="1299" customFormat="1" ht="16.5" customHeight="1">
      <c r="A422" s="1205">
        <f>A420+1</f>
        <v>333</v>
      </c>
      <c r="B422" s="1073"/>
      <c r="C422" s="230" t="s">
        <v>1441</v>
      </c>
      <c r="D422" s="230" t="s">
        <v>93</v>
      </c>
      <c r="E422" s="216">
        <f t="shared" si="274"/>
        <v>900</v>
      </c>
      <c r="F422" s="1305"/>
      <c r="G422" s="1170"/>
      <c r="L422" s="1206">
        <v>480</v>
      </c>
      <c r="Q422" s="134"/>
      <c r="R422" s="134"/>
      <c r="S422" s="134"/>
      <c r="T422" s="134"/>
      <c r="U422" s="134"/>
      <c r="V422" s="134"/>
      <c r="W422" s="134"/>
      <c r="X422" s="134"/>
      <c r="Y422" s="134"/>
      <c r="Z422" s="134"/>
      <c r="AA422" s="134"/>
      <c r="AB422" s="134"/>
      <c r="AC422" s="134"/>
      <c r="AD422" s="134"/>
      <c r="AE422" s="134"/>
      <c r="AF422" s="134"/>
      <c r="AG422" s="134"/>
    </row>
    <row r="423" s="1299" customFormat="1" ht="16.5" customHeight="1">
      <c r="A423" s="1205">
        <f t="shared" ref="A423:A431" si="278">A422+1</f>
        <v>334</v>
      </c>
      <c r="B423" s="1073"/>
      <c r="C423" s="230" t="s">
        <v>1442</v>
      </c>
      <c r="D423" s="230" t="s">
        <v>93</v>
      </c>
      <c r="E423" s="216">
        <f t="shared" si="274"/>
        <v>900</v>
      </c>
      <c r="F423" s="1305"/>
      <c r="G423" s="1170"/>
      <c r="L423" s="1206">
        <v>480</v>
      </c>
      <c r="Q423" s="134"/>
      <c r="R423" s="134"/>
      <c r="S423" s="134"/>
      <c r="T423" s="134"/>
      <c r="U423" s="134"/>
      <c r="V423" s="134"/>
      <c r="W423" s="134"/>
      <c r="X423" s="134"/>
      <c r="Y423" s="134"/>
      <c r="Z423" s="134"/>
      <c r="AA423" s="134"/>
      <c r="AB423" s="134"/>
      <c r="AC423" s="134"/>
      <c r="AD423" s="134"/>
      <c r="AE423" s="134"/>
      <c r="AF423" s="134"/>
      <c r="AG423" s="134"/>
    </row>
    <row r="424" s="1299" customFormat="1" ht="16.5" customHeight="1">
      <c r="A424" s="1205">
        <f t="shared" si="278"/>
        <v>335</v>
      </c>
      <c r="B424" s="1073"/>
      <c r="C424" s="230" t="s">
        <v>1443</v>
      </c>
      <c r="D424" s="230" t="s">
        <v>93</v>
      </c>
      <c r="E424" s="216">
        <f t="shared" si="274"/>
        <v>900</v>
      </c>
      <c r="F424" s="1305"/>
      <c r="G424" s="1170"/>
      <c r="L424" s="1206">
        <v>480</v>
      </c>
      <c r="Q424" s="134"/>
      <c r="R424" s="134"/>
      <c r="S424" s="134"/>
      <c r="T424" s="134"/>
      <c r="U424" s="134"/>
      <c r="V424" s="134"/>
      <c r="W424" s="134"/>
      <c r="X424" s="134"/>
      <c r="Y424" s="134"/>
      <c r="Z424" s="134"/>
      <c r="AA424" s="134"/>
      <c r="AB424" s="134"/>
      <c r="AC424" s="134"/>
      <c r="AD424" s="134"/>
      <c r="AE424" s="134"/>
      <c r="AF424" s="134"/>
      <c r="AG424" s="134"/>
    </row>
    <row r="425" s="1299" customFormat="1" ht="16.5" customHeight="1">
      <c r="A425" s="1205">
        <f t="shared" si="278"/>
        <v>336</v>
      </c>
      <c r="B425" s="1073"/>
      <c r="C425" s="230" t="s">
        <v>1444</v>
      </c>
      <c r="D425" s="230" t="s">
        <v>93</v>
      </c>
      <c r="E425" s="216">
        <f t="shared" si="274"/>
        <v>900</v>
      </c>
      <c r="F425" s="1305"/>
      <c r="G425" s="1170"/>
      <c r="L425" s="1206">
        <v>480</v>
      </c>
      <c r="Q425" s="134"/>
      <c r="R425" s="134"/>
      <c r="S425" s="134"/>
      <c r="T425" s="134"/>
      <c r="U425" s="134"/>
      <c r="V425" s="134"/>
      <c r="W425" s="134"/>
      <c r="X425" s="134"/>
      <c r="Y425" s="134"/>
      <c r="Z425" s="134"/>
      <c r="AA425" s="134"/>
      <c r="AB425" s="134"/>
      <c r="AC425" s="134"/>
      <c r="AD425" s="134"/>
      <c r="AE425" s="134"/>
      <c r="AF425" s="134"/>
      <c r="AG425" s="134"/>
    </row>
    <row r="426" s="1299" customFormat="1" ht="16.5" customHeight="1">
      <c r="A426" s="1205">
        <f t="shared" si="278"/>
        <v>337</v>
      </c>
      <c r="B426" s="1073"/>
      <c r="C426" s="230" t="s">
        <v>1445</v>
      </c>
      <c r="D426" s="230" t="s">
        <v>93</v>
      </c>
      <c r="E426" s="216">
        <f t="shared" si="274"/>
        <v>900</v>
      </c>
      <c r="F426" s="1305"/>
      <c r="G426" s="1170"/>
      <c r="L426" s="1206">
        <v>480</v>
      </c>
      <c r="Q426" s="134"/>
      <c r="R426" s="134"/>
      <c r="S426" s="134"/>
      <c r="T426" s="134"/>
      <c r="U426" s="134"/>
      <c r="V426" s="134"/>
      <c r="W426" s="134"/>
      <c r="X426" s="134"/>
      <c r="Y426" s="134"/>
      <c r="Z426" s="134"/>
      <c r="AA426" s="134"/>
      <c r="AB426" s="134"/>
      <c r="AC426" s="134"/>
      <c r="AD426" s="134"/>
      <c r="AE426" s="134"/>
      <c r="AF426" s="134"/>
      <c r="AG426" s="134"/>
    </row>
    <row r="427" s="1265" customFormat="1" ht="16.5" customHeight="1">
      <c r="A427" s="1205">
        <f t="shared" si="278"/>
        <v>338</v>
      </c>
      <c r="B427" s="1073"/>
      <c r="C427" s="230" t="s">
        <v>1446</v>
      </c>
      <c r="D427" s="230" t="s">
        <v>93</v>
      </c>
      <c r="E427" s="216">
        <f t="shared" si="274"/>
        <v>900</v>
      </c>
      <c r="F427" s="1305"/>
      <c r="G427" s="1170"/>
      <c r="L427" s="1206">
        <v>480</v>
      </c>
      <c r="Q427" s="134"/>
      <c r="R427" s="134"/>
      <c r="S427" s="134"/>
      <c r="T427" s="134"/>
      <c r="U427" s="134"/>
      <c r="V427" s="134"/>
      <c r="W427" s="134"/>
      <c r="X427" s="134"/>
      <c r="Y427" s="134"/>
      <c r="Z427" s="134"/>
      <c r="AA427" s="134"/>
      <c r="AB427" s="134"/>
      <c r="AC427" s="134"/>
      <c r="AD427" s="134"/>
      <c r="AE427" s="134"/>
      <c r="AF427" s="134"/>
      <c r="AG427" s="134"/>
    </row>
    <row r="428" s="140" customFormat="1" ht="16.5" customHeight="1">
      <c r="A428" s="1205">
        <f t="shared" si="278"/>
        <v>339</v>
      </c>
      <c r="B428" s="1073"/>
      <c r="C428" s="230" t="s">
        <v>1447</v>
      </c>
      <c r="D428" s="230" t="s">
        <v>93</v>
      </c>
      <c r="E428" s="216">
        <f t="shared" si="274"/>
        <v>900</v>
      </c>
      <c r="F428" s="1305"/>
      <c r="G428" s="1183"/>
      <c r="L428" s="1206">
        <v>480</v>
      </c>
    </row>
    <row r="429" ht="16.5" customHeight="1">
      <c r="A429" s="1205">
        <f t="shared" si="278"/>
        <v>340</v>
      </c>
      <c r="B429" s="1073"/>
      <c r="C429" s="230" t="s">
        <v>1448</v>
      </c>
      <c r="D429" s="230" t="s">
        <v>93</v>
      </c>
      <c r="E429" s="216">
        <f t="shared" si="274"/>
        <v>900</v>
      </c>
      <c r="F429" s="1305"/>
      <c r="L429" s="1206">
        <v>480</v>
      </c>
    </row>
    <row r="430" ht="16.5" customHeight="1">
      <c r="A430" s="1205">
        <f t="shared" si="278"/>
        <v>341</v>
      </c>
      <c r="B430" s="1073"/>
      <c r="C430" s="230" t="s">
        <v>1449</v>
      </c>
      <c r="D430" s="230" t="s">
        <v>93</v>
      </c>
      <c r="E430" s="216">
        <f t="shared" si="274"/>
        <v>900</v>
      </c>
      <c r="F430" s="1305"/>
      <c r="L430" s="1206">
        <v>480</v>
      </c>
    </row>
    <row r="431" ht="16.5" customHeight="1">
      <c r="A431" s="1194">
        <f t="shared" si="278"/>
        <v>342</v>
      </c>
      <c r="B431" s="1160"/>
      <c r="C431" s="235" t="s">
        <v>1450</v>
      </c>
      <c r="D431" s="235" t="s">
        <v>93</v>
      </c>
      <c r="E431" s="216">
        <f t="shared" si="274"/>
        <v>900</v>
      </c>
      <c r="F431" s="1306"/>
      <c r="L431" s="1197">
        <v>480</v>
      </c>
    </row>
    <row r="432" ht="15" customHeight="1">
      <c r="A432" s="1201"/>
      <c r="B432" s="1202"/>
      <c r="C432" s="240" t="s">
        <v>1451</v>
      </c>
      <c r="D432" s="1203"/>
      <c r="E432" s="1203"/>
      <c r="F432" s="1304" t="s">
        <v>1388</v>
      </c>
      <c r="L432" s="1203"/>
    </row>
    <row r="433" ht="16.5" customHeight="1">
      <c r="A433" s="1205">
        <f>A431+1</f>
        <v>343</v>
      </c>
      <c r="B433" s="1073"/>
      <c r="C433" s="230" t="s">
        <v>1452</v>
      </c>
      <c r="D433" s="230" t="s">
        <v>93</v>
      </c>
      <c r="E433" s="216">
        <f t="shared" si="274"/>
        <v>600</v>
      </c>
      <c r="F433" s="1305"/>
      <c r="L433" s="1206">
        <v>310</v>
      </c>
    </row>
    <row r="434" s="1175" customFormat="1" ht="16.5" customHeight="1">
      <c r="A434" s="1205">
        <f t="shared" ref="A434:A440" si="279">A433+1</f>
        <v>344</v>
      </c>
      <c r="B434" s="1073"/>
      <c r="C434" s="230" t="s">
        <v>1453</v>
      </c>
      <c r="D434" s="230" t="s">
        <v>93</v>
      </c>
      <c r="E434" s="216">
        <f t="shared" si="274"/>
        <v>600</v>
      </c>
      <c r="F434" s="1305"/>
      <c r="G434" s="1324"/>
      <c r="L434" s="1206">
        <v>310</v>
      </c>
    </row>
    <row r="435" s="1175" customFormat="1" ht="16.5" customHeight="1">
      <c r="A435" s="1205">
        <f t="shared" si="279"/>
        <v>345</v>
      </c>
      <c r="B435" s="1073"/>
      <c r="C435" s="230" t="s">
        <v>1454</v>
      </c>
      <c r="D435" s="230" t="s">
        <v>93</v>
      </c>
      <c r="E435" s="216">
        <f t="shared" si="274"/>
        <v>600</v>
      </c>
      <c r="F435" s="1305"/>
      <c r="G435" s="1324"/>
      <c r="L435" s="1206">
        <v>310</v>
      </c>
    </row>
    <row r="436" s="1175" customFormat="1" ht="16.5" customHeight="1">
      <c r="A436" s="1205">
        <f t="shared" si="279"/>
        <v>346</v>
      </c>
      <c r="B436" s="1073"/>
      <c r="C436" s="230" t="s">
        <v>1455</v>
      </c>
      <c r="D436" s="230" t="s">
        <v>93</v>
      </c>
      <c r="E436" s="216">
        <f t="shared" si="274"/>
        <v>600</v>
      </c>
      <c r="F436" s="1305"/>
      <c r="G436" s="1324"/>
      <c r="L436" s="1206">
        <v>310</v>
      </c>
    </row>
    <row r="437" s="1175" customFormat="1" ht="16.5" customHeight="1">
      <c r="A437" s="1205">
        <f t="shared" si="279"/>
        <v>347</v>
      </c>
      <c r="B437" s="1073"/>
      <c r="C437" s="230" t="s">
        <v>1456</v>
      </c>
      <c r="D437" s="230" t="s">
        <v>93</v>
      </c>
      <c r="E437" s="216">
        <f t="shared" si="274"/>
        <v>600</v>
      </c>
      <c r="F437" s="1305"/>
      <c r="G437" s="1324"/>
      <c r="L437" s="1206">
        <v>310</v>
      </c>
    </row>
    <row r="438" s="1175" customFormat="1" ht="16.5" customHeight="1">
      <c r="A438" s="1205">
        <f t="shared" si="279"/>
        <v>348</v>
      </c>
      <c r="B438" s="1073"/>
      <c r="C438" s="230" t="s">
        <v>1457</v>
      </c>
      <c r="D438" s="230" t="s">
        <v>93</v>
      </c>
      <c r="E438" s="216">
        <f t="shared" si="274"/>
        <v>600</v>
      </c>
      <c r="F438" s="1305"/>
      <c r="G438" s="1324"/>
      <c r="L438" s="1206">
        <v>310</v>
      </c>
    </row>
    <row r="439" s="1175" customFormat="1" ht="16.5" customHeight="1">
      <c r="A439" s="1205">
        <f t="shared" si="279"/>
        <v>349</v>
      </c>
      <c r="B439" s="1073"/>
      <c r="C439" s="230" t="s">
        <v>1458</v>
      </c>
      <c r="D439" s="230" t="s">
        <v>93</v>
      </c>
      <c r="E439" s="216">
        <f t="shared" si="274"/>
        <v>600</v>
      </c>
      <c r="F439" s="1305"/>
      <c r="G439" s="1324"/>
      <c r="L439" s="1206">
        <v>310</v>
      </c>
    </row>
    <row r="440" s="1175" customFormat="1" ht="16.5" customHeight="1">
      <c r="A440" s="1205">
        <f t="shared" si="279"/>
        <v>350</v>
      </c>
      <c r="B440" s="1073"/>
      <c r="C440" s="230" t="s">
        <v>1459</v>
      </c>
      <c r="D440" s="230" t="s">
        <v>93</v>
      </c>
      <c r="E440" s="216">
        <f t="shared" si="274"/>
        <v>600</v>
      </c>
      <c r="F440" s="1305"/>
      <c r="G440" s="1324"/>
      <c r="L440" s="1197">
        <v>310</v>
      </c>
    </row>
    <row r="441" s="1175" customFormat="1" ht="15" customHeight="1">
      <c r="A441" s="1201"/>
      <c r="B441" s="1202"/>
      <c r="C441" s="240" t="s">
        <v>700</v>
      </c>
      <c r="D441" s="1203"/>
      <c r="E441" s="216"/>
      <c r="F441" s="1325"/>
      <c r="G441" s="1324"/>
      <c r="L441" s="1203"/>
    </row>
    <row r="442" s="1175" customFormat="1" ht="31.5" customHeight="1">
      <c r="A442" s="1194">
        <f>A440+1</f>
        <v>351</v>
      </c>
      <c r="B442" s="1160"/>
      <c r="C442" s="235" t="s">
        <v>1460</v>
      </c>
      <c r="D442" s="235" t="s">
        <v>93</v>
      </c>
      <c r="E442" s="216">
        <f t="shared" si="274"/>
        <v>4600</v>
      </c>
      <c r="F442" s="1326" t="s">
        <v>704</v>
      </c>
      <c r="G442" s="1324"/>
      <c r="L442" s="1197">
        <v>2500</v>
      </c>
    </row>
    <row r="443" s="1175" customFormat="1">
      <c r="A443" s="262" t="s">
        <v>1461</v>
      </c>
      <c r="B443" s="1265"/>
      <c r="C443" s="1265"/>
      <c r="D443" s="1265"/>
      <c r="E443" s="1265"/>
      <c r="F443" s="1327"/>
      <c r="G443" s="1324"/>
      <c r="L443" s="1265"/>
    </row>
    <row r="444" s="1175" customFormat="1" ht="18.75" customHeight="1">
      <c r="A444" s="1328" t="s">
        <v>1462</v>
      </c>
      <c r="B444" s="1329"/>
      <c r="C444" s="1329"/>
      <c r="D444" s="1329"/>
      <c r="E444" s="1329"/>
      <c r="F444" s="1330"/>
      <c r="G444" s="1324"/>
      <c r="L444" s="1331">
        <v>19070</v>
      </c>
    </row>
    <row r="445" s="1175" customFormat="1" ht="15" customHeight="1">
      <c r="A445" s="1243"/>
      <c r="B445" s="202"/>
      <c r="C445" s="240" t="s">
        <v>1463</v>
      </c>
      <c r="D445" s="202"/>
      <c r="E445" s="205"/>
      <c r="F445" s="241" t="s">
        <v>704</v>
      </c>
      <c r="G445" s="1324"/>
      <c r="L445" s="205"/>
    </row>
    <row r="446" s="1175" customFormat="1" ht="16.5" customHeight="1">
      <c r="A446" s="1205">
        <f>A442+1</f>
        <v>352</v>
      </c>
      <c r="B446" s="208"/>
      <c r="C446" s="230" t="s">
        <v>1464</v>
      </c>
      <c r="D446" s="230" t="s">
        <v>93</v>
      </c>
      <c r="E446" s="216">
        <f t="shared" si="274"/>
        <v>1000</v>
      </c>
      <c r="F446" s="231"/>
      <c r="G446" s="1324"/>
      <c r="L446" s="1332">
        <v>520</v>
      </c>
    </row>
    <row r="447" s="1175" customFormat="1" ht="16.5" customHeight="1">
      <c r="A447" s="1229">
        <f t="shared" ref="A447:A452" si="280">A446+1</f>
        <v>353</v>
      </c>
      <c r="B447" s="208"/>
      <c r="C447" s="230" t="s">
        <v>1465</v>
      </c>
      <c r="D447" s="230" t="s">
        <v>93</v>
      </c>
      <c r="E447" s="216">
        <f t="shared" si="274"/>
        <v>1000</v>
      </c>
      <c r="F447" s="231"/>
      <c r="G447" s="1324"/>
      <c r="L447" s="1332">
        <v>520</v>
      </c>
    </row>
    <row r="448" s="1175" customFormat="1" ht="16.5" customHeight="1">
      <c r="A448" s="1229">
        <f t="shared" si="280"/>
        <v>354</v>
      </c>
      <c r="B448" s="208"/>
      <c r="C448" s="230" t="s">
        <v>1466</v>
      </c>
      <c r="D448" s="230" t="s">
        <v>93</v>
      </c>
      <c r="E448" s="216">
        <f t="shared" si="274"/>
        <v>1000</v>
      </c>
      <c r="F448" s="231"/>
      <c r="G448" s="1324"/>
      <c r="L448" s="1332">
        <v>520</v>
      </c>
    </row>
    <row r="449" s="1175" customFormat="1" ht="16.5" customHeight="1">
      <c r="A449" s="1229">
        <f t="shared" si="280"/>
        <v>355</v>
      </c>
      <c r="B449" s="208"/>
      <c r="C449" s="230" t="s">
        <v>1467</v>
      </c>
      <c r="D449" s="230" t="s">
        <v>93</v>
      </c>
      <c r="E449" s="216">
        <f t="shared" si="274"/>
        <v>1000</v>
      </c>
      <c r="F449" s="231"/>
      <c r="G449" s="1324"/>
      <c r="L449" s="1332">
        <v>520</v>
      </c>
    </row>
    <row r="450" s="1175" customFormat="1" ht="16.5" customHeight="1">
      <c r="A450" s="1229">
        <f t="shared" si="280"/>
        <v>356</v>
      </c>
      <c r="B450" s="208"/>
      <c r="C450" s="230" t="s">
        <v>1468</v>
      </c>
      <c r="D450" s="230" t="s">
        <v>93</v>
      </c>
      <c r="E450" s="216">
        <f t="shared" si="274"/>
        <v>1000</v>
      </c>
      <c r="F450" s="231"/>
      <c r="G450" s="1324"/>
      <c r="L450" s="1332">
        <v>520</v>
      </c>
    </row>
    <row r="451" ht="16.5" customHeight="1">
      <c r="A451" s="1229">
        <f t="shared" si="280"/>
        <v>357</v>
      </c>
      <c r="B451" s="208"/>
      <c r="C451" s="230" t="s">
        <v>1469</v>
      </c>
      <c r="D451" s="230" t="s">
        <v>93</v>
      </c>
      <c r="E451" s="216">
        <f t="shared" si="274"/>
        <v>1000</v>
      </c>
      <c r="F451" s="231"/>
      <c r="L451" s="1332">
        <v>520</v>
      </c>
    </row>
    <row r="452" s="1265" customFormat="1" ht="16.5" customHeight="1">
      <c r="A452" s="1244">
        <f t="shared" si="280"/>
        <v>358</v>
      </c>
      <c r="B452" s="251"/>
      <c r="C452" s="253" t="s">
        <v>1470</v>
      </c>
      <c r="D452" s="253" t="s">
        <v>93</v>
      </c>
      <c r="E452" s="216">
        <f t="shared" si="274"/>
        <v>1000</v>
      </c>
      <c r="F452" s="254"/>
      <c r="G452" s="1170"/>
      <c r="L452" s="1333">
        <v>520</v>
      </c>
      <c r="Q452" s="134"/>
      <c r="R452" s="134"/>
      <c r="S452" s="134"/>
      <c r="T452" s="134"/>
      <c r="U452" s="134"/>
      <c r="V452" s="134"/>
      <c r="W452" s="134"/>
      <c r="X452" s="134"/>
      <c r="Y452" s="134"/>
      <c r="Z452" s="134"/>
      <c r="AA452" s="134"/>
      <c r="AB452" s="134"/>
      <c r="AC452" s="134"/>
      <c r="AD452" s="134"/>
      <c r="AE452" s="134"/>
      <c r="AF452" s="134"/>
      <c r="AG452" s="134"/>
    </row>
    <row r="453" ht="15" customHeight="1">
      <c r="A453" s="1243"/>
      <c r="B453" s="1227"/>
      <c r="C453" s="240" t="s">
        <v>1471</v>
      </c>
      <c r="D453" s="202"/>
      <c r="E453" s="1203"/>
      <c r="F453" s="134"/>
      <c r="G453" s="137"/>
      <c r="L453" s="1203"/>
    </row>
    <row r="454" s="264" customFormat="1" ht="30" customHeight="1">
      <c r="A454" s="1205">
        <f>A452+1</f>
        <v>359</v>
      </c>
      <c r="B454" s="255"/>
      <c r="C454" s="230" t="s">
        <v>1472</v>
      </c>
      <c r="D454" s="230" t="s">
        <v>93</v>
      </c>
      <c r="E454" s="216">
        <f t="shared" si="274"/>
        <v>3000</v>
      </c>
      <c r="F454" s="1334"/>
      <c r="G454" s="1335"/>
      <c r="K454" s="1336"/>
      <c r="L454" s="1332">
        <v>1610</v>
      </c>
      <c r="M454" s="1337"/>
    </row>
    <row r="455" s="269" customFormat="1" ht="30" customHeight="1">
      <c r="A455" s="1229">
        <f t="shared" ref="A455:A456" si="281">A454+1</f>
        <v>360</v>
      </c>
      <c r="B455" s="255"/>
      <c r="C455" s="230" t="s">
        <v>1473</v>
      </c>
      <c r="D455" s="230" t="s">
        <v>93</v>
      </c>
      <c r="E455" s="216">
        <f t="shared" si="274"/>
        <v>3000</v>
      </c>
      <c r="F455" s="1338"/>
      <c r="G455" s="1338"/>
      <c r="K455" s="1339"/>
      <c r="L455" s="1332">
        <v>1610</v>
      </c>
      <c r="M455" s="1338"/>
    </row>
    <row r="456" s="269" customFormat="1" ht="30" customHeight="1">
      <c r="A456" s="1229">
        <f t="shared" si="281"/>
        <v>361</v>
      </c>
      <c r="B456" s="215"/>
      <c r="C456" s="230" t="s">
        <v>1474</v>
      </c>
      <c r="D456" s="230" t="s">
        <v>93</v>
      </c>
      <c r="E456" s="216">
        <f t="shared" si="274"/>
        <v>3000</v>
      </c>
      <c r="F456" s="1340"/>
      <c r="G456" s="1340"/>
      <c r="K456" s="279"/>
      <c r="L456" s="1332">
        <v>1610</v>
      </c>
      <c r="M456" s="1340"/>
    </row>
    <row r="457" s="269" customFormat="1" ht="15" customHeight="1">
      <c r="A457" s="1243"/>
      <c r="B457" s="202"/>
      <c r="C457" s="1341" t="s">
        <v>1475</v>
      </c>
      <c r="D457" s="1342"/>
      <c r="E457" s="1343"/>
      <c r="F457" s="259" t="s">
        <v>704</v>
      </c>
      <c r="G457" s="279"/>
      <c r="K457" s="277"/>
      <c r="L457" s="277"/>
      <c r="M457" s="277"/>
    </row>
    <row r="458" s="269" customFormat="1" ht="120.75" customHeight="1">
      <c r="A458" s="1205">
        <f>A456+1</f>
        <v>362</v>
      </c>
      <c r="B458" s="230"/>
      <c r="C458" s="230" t="s">
        <v>1476</v>
      </c>
      <c r="D458" s="230" t="s">
        <v>93</v>
      </c>
      <c r="E458" s="216">
        <f t="shared" si="274"/>
        <v>18900</v>
      </c>
      <c r="F458" s="248"/>
      <c r="G458" s="279"/>
      <c r="K458" s="277"/>
      <c r="L458" s="230">
        <v>10190</v>
      </c>
      <c r="M458" s="277"/>
    </row>
    <row r="459" s="269" customFormat="1" ht="120.75" customHeight="1">
      <c r="A459" s="1229">
        <f t="shared" ref="A459:A462" si="282">A458+1</f>
        <v>363</v>
      </c>
      <c r="B459" s="1344"/>
      <c r="C459" s="1345" t="s">
        <v>1477</v>
      </c>
      <c r="D459" s="230" t="s">
        <v>93</v>
      </c>
      <c r="E459" s="216">
        <f t="shared" si="274"/>
        <v>31200</v>
      </c>
      <c r="F459" s="248"/>
      <c r="G459" s="279"/>
      <c r="K459" s="279"/>
      <c r="L459" s="1332">
        <v>16850</v>
      </c>
      <c r="M459" s="279"/>
    </row>
    <row r="460" s="269" customFormat="1" ht="120.75" customHeight="1">
      <c r="A460" s="1229">
        <f t="shared" si="282"/>
        <v>364</v>
      </c>
      <c r="B460" s="1344"/>
      <c r="C460" s="1345" t="s">
        <v>1478</v>
      </c>
      <c r="D460" s="230" t="s">
        <v>93</v>
      </c>
      <c r="E460" s="216">
        <f t="shared" si="274"/>
        <v>35300</v>
      </c>
      <c r="F460" s="248"/>
      <c r="G460" s="279"/>
      <c r="K460" s="279"/>
      <c r="L460" s="1332">
        <v>19070</v>
      </c>
      <c r="M460" s="279"/>
    </row>
    <row r="461" s="269" customFormat="1" ht="150.75" customHeight="1">
      <c r="A461" s="1229">
        <f t="shared" si="282"/>
        <v>365</v>
      </c>
      <c r="B461" s="1346"/>
      <c r="C461" s="1347" t="s">
        <v>1479</v>
      </c>
      <c r="D461" s="253" t="s">
        <v>93</v>
      </c>
      <c r="E461" s="216">
        <f t="shared" ref="E461:E467" si="283">ROUND(L461*1.85,-2)</f>
        <v>60800</v>
      </c>
      <c r="F461" s="248"/>
      <c r="G461" s="279"/>
      <c r="K461" s="279"/>
      <c r="L461" s="1332">
        <v>32840</v>
      </c>
      <c r="M461" s="279"/>
    </row>
    <row r="462" ht="150.75" customHeight="1">
      <c r="A462" s="1291">
        <f t="shared" si="282"/>
        <v>366</v>
      </c>
      <c r="B462" s="1346"/>
      <c r="C462" s="1347" t="s">
        <v>1480</v>
      </c>
      <c r="D462" s="253" t="s">
        <v>93</v>
      </c>
      <c r="E462" s="216">
        <f t="shared" si="283"/>
        <v>31700</v>
      </c>
      <c r="F462" s="236" t="s">
        <v>1299</v>
      </c>
      <c r="G462" s="1348"/>
      <c r="K462" s="279"/>
      <c r="L462" s="1333">
        <v>17160</v>
      </c>
      <c r="M462" s="1348"/>
    </row>
    <row r="463">
      <c r="A463" s="1243"/>
      <c r="B463" s="1349"/>
      <c r="C463" s="240" t="s">
        <v>1481</v>
      </c>
      <c r="D463" s="240"/>
      <c r="E463" s="240"/>
      <c r="F463" s="259" t="s">
        <v>704</v>
      </c>
    </row>
    <row r="464" ht="94.5" customHeight="1">
      <c r="A464" s="1229">
        <f>A462+1</f>
        <v>367</v>
      </c>
      <c r="B464" s="1344"/>
      <c r="C464" s="1345" t="s">
        <v>1482</v>
      </c>
      <c r="D464" s="230" t="s">
        <v>93</v>
      </c>
      <c r="E464" s="216">
        <f t="shared" si="283"/>
        <v>34800</v>
      </c>
      <c r="F464" s="248"/>
      <c r="L464" s="1333">
        <v>18830</v>
      </c>
    </row>
    <row r="465" ht="125.25" customHeight="1">
      <c r="A465" s="1229">
        <f t="shared" ref="A465:A478" si="284">A464+1</f>
        <v>368</v>
      </c>
      <c r="B465" s="1344"/>
      <c r="C465" s="1345" t="s">
        <v>1483</v>
      </c>
      <c r="D465" s="230" t="s">
        <v>93</v>
      </c>
      <c r="E465" s="216">
        <f t="shared" si="283"/>
        <v>61800</v>
      </c>
      <c r="F465" s="248"/>
      <c r="L465" s="1333">
        <v>33430</v>
      </c>
    </row>
    <row r="466" ht="113.25" customHeight="1">
      <c r="A466" s="1229">
        <f t="shared" si="284"/>
        <v>369</v>
      </c>
      <c r="B466" s="1344"/>
      <c r="C466" s="1345" t="s">
        <v>1484</v>
      </c>
      <c r="D466" s="230" t="s">
        <v>93</v>
      </c>
      <c r="E466" s="216">
        <f t="shared" si="283"/>
        <v>67600</v>
      </c>
      <c r="F466" s="248"/>
      <c r="L466" s="1332">
        <v>36520</v>
      </c>
    </row>
    <row r="467" ht="143.25" customHeight="1">
      <c r="A467" s="1276">
        <f t="shared" si="284"/>
        <v>370</v>
      </c>
      <c r="B467" s="1350"/>
      <c r="C467" s="1351" t="s">
        <v>1485</v>
      </c>
      <c r="D467" s="235" t="s">
        <v>93</v>
      </c>
      <c r="E467" s="216">
        <f t="shared" si="283"/>
        <v>39300</v>
      </c>
      <c r="F467" s="260"/>
      <c r="L467" s="1332">
        <v>21230</v>
      </c>
    </row>
    <row r="468" ht="39.75" customHeight="1">
      <c r="A468" s="262"/>
      <c r="B468" s="1265"/>
      <c r="C468" s="1265"/>
      <c r="D468" s="1265"/>
      <c r="E468" s="1265"/>
      <c r="F468" s="1327"/>
      <c r="L468" s="1265"/>
    </row>
    <row r="469" ht="18.75">
      <c r="C469" s="263" t="s">
        <v>616</v>
      </c>
      <c r="N469" s="263" t="s">
        <v>616</v>
      </c>
      <c r="Q469" s="137"/>
    </row>
    <row r="470" ht="23.25" customHeight="1">
      <c r="A470" s="696" t="s">
        <v>83</v>
      </c>
      <c r="B470" s="1352" t="s">
        <v>617</v>
      </c>
      <c r="C470" s="1352" t="s">
        <v>618</v>
      </c>
      <c r="D470" s="1336" t="s">
        <v>1009</v>
      </c>
      <c r="E470" s="1353" t="s">
        <v>705</v>
      </c>
      <c r="F470" s="1354"/>
      <c r="L470" s="696" t="s">
        <v>83</v>
      </c>
      <c r="M470" s="1352" t="s">
        <v>617</v>
      </c>
      <c r="N470" s="1352" t="s">
        <v>618</v>
      </c>
      <c r="O470" s="1336" t="s">
        <v>1009</v>
      </c>
      <c r="P470" s="1353" t="s">
        <v>705</v>
      </c>
      <c r="Q470" s="1354"/>
    </row>
    <row r="471" ht="23.25" customHeight="1">
      <c r="A471" s="700"/>
      <c r="B471" s="1355"/>
      <c r="C471" s="1355"/>
      <c r="D471" s="1339"/>
      <c r="E471" s="1338" t="s">
        <v>622</v>
      </c>
      <c r="F471" s="1338" t="s">
        <v>623</v>
      </c>
      <c r="L471" s="1338" t="s">
        <v>622</v>
      </c>
      <c r="M471" s="1355"/>
      <c r="N471" s="1355"/>
      <c r="O471" s="1339"/>
      <c r="P471" s="1338" t="s">
        <v>622</v>
      </c>
      <c r="Q471" s="1338" t="s">
        <v>623</v>
      </c>
    </row>
    <row r="472" ht="39.75" customHeight="1">
      <c r="A472" s="1356">
        <v>1</v>
      </c>
      <c r="B472" s="271" t="s">
        <v>620</v>
      </c>
      <c r="C472" s="272" t="s">
        <v>1486</v>
      </c>
      <c r="D472" s="216">
        <f t="shared" ref="D472:D478" si="285">ROUND(O472*1.85,-2)</f>
        <v>900</v>
      </c>
      <c r="E472" s="277" t="s">
        <v>57</v>
      </c>
      <c r="F472" s="277" t="s">
        <v>57</v>
      </c>
      <c r="L472" s="277" t="s">
        <v>57</v>
      </c>
      <c r="M472" s="271" t="s">
        <v>620</v>
      </c>
      <c r="N472" s="272" t="s">
        <v>1486</v>
      </c>
      <c r="O472" s="279">
        <v>500</v>
      </c>
      <c r="P472" s="277" t="s">
        <v>57</v>
      </c>
      <c r="Q472" s="277" t="s">
        <v>57</v>
      </c>
    </row>
    <row r="473" ht="31.5" customHeight="1">
      <c r="A473" s="1356">
        <f t="shared" si="284"/>
        <v>2</v>
      </c>
      <c r="B473" s="271" t="s">
        <v>624</v>
      </c>
      <c r="C473" s="271" t="s">
        <v>625</v>
      </c>
      <c r="D473" s="216">
        <f t="shared" si="285"/>
        <v>400</v>
      </c>
      <c r="E473" s="216">
        <f t="shared" ref="E473:E476" si="286">ROUND(P473*1.85,-2)</f>
        <v>1700</v>
      </c>
      <c r="F473" s="216">
        <f t="shared" ref="F473:F476" si="287">ROUND(Q473*1.85,-2)</f>
        <v>2000</v>
      </c>
      <c r="L473" s="277">
        <v>900</v>
      </c>
      <c r="M473" s="271" t="s">
        <v>624</v>
      </c>
      <c r="N473" s="271" t="s">
        <v>625</v>
      </c>
      <c r="O473" s="277">
        <v>200</v>
      </c>
      <c r="P473" s="277">
        <v>900</v>
      </c>
      <c r="Q473" s="277">
        <v>1100</v>
      </c>
    </row>
    <row r="474" ht="40.5" customHeight="1">
      <c r="A474" s="1356">
        <f t="shared" si="284"/>
        <v>3</v>
      </c>
      <c r="B474" s="271" t="s">
        <v>626</v>
      </c>
      <c r="C474" s="271" t="s">
        <v>627</v>
      </c>
      <c r="D474" s="216">
        <f t="shared" si="285"/>
        <v>500</v>
      </c>
      <c r="E474" s="216">
        <f t="shared" si="286"/>
        <v>1900</v>
      </c>
      <c r="F474" s="216">
        <f t="shared" si="287"/>
        <v>2300</v>
      </c>
      <c r="L474" s="277">
        <v>1000</v>
      </c>
      <c r="M474" s="271" t="s">
        <v>626</v>
      </c>
      <c r="N474" s="271" t="s">
        <v>627</v>
      </c>
      <c r="O474" s="277">
        <v>250</v>
      </c>
      <c r="P474" s="277">
        <v>1000</v>
      </c>
      <c r="Q474" s="277">
        <v>1250</v>
      </c>
    </row>
    <row r="475" ht="25.5">
      <c r="A475" s="1356">
        <f t="shared" si="284"/>
        <v>4</v>
      </c>
      <c r="B475" s="271" t="s">
        <v>628</v>
      </c>
      <c r="C475" s="272" t="s">
        <v>1487</v>
      </c>
      <c r="D475" s="216">
        <f t="shared" si="285"/>
        <v>1300</v>
      </c>
      <c r="E475" s="216">
        <f t="shared" si="286"/>
        <v>3500</v>
      </c>
      <c r="F475" s="216">
        <f t="shared" si="287"/>
        <v>4800</v>
      </c>
      <c r="L475" s="279">
        <v>1900</v>
      </c>
      <c r="M475" s="271" t="s">
        <v>628</v>
      </c>
      <c r="N475" s="272" t="s">
        <v>1487</v>
      </c>
      <c r="O475" s="279">
        <v>700</v>
      </c>
      <c r="P475" s="279">
        <v>1900</v>
      </c>
      <c r="Q475" s="279">
        <v>2600</v>
      </c>
    </row>
    <row r="476" ht="25.5">
      <c r="A476" s="1356">
        <f t="shared" si="284"/>
        <v>5</v>
      </c>
      <c r="B476" s="271" t="s">
        <v>630</v>
      </c>
      <c r="C476" s="279" t="s">
        <v>1488</v>
      </c>
      <c r="D476" s="216">
        <f t="shared" si="285"/>
        <v>1700</v>
      </c>
      <c r="E476" s="216">
        <f t="shared" si="286"/>
        <v>4300</v>
      </c>
      <c r="F476" s="216">
        <f t="shared" si="287"/>
        <v>5900</v>
      </c>
      <c r="L476" s="279">
        <v>2300</v>
      </c>
      <c r="M476" s="271" t="s">
        <v>630</v>
      </c>
      <c r="N476" s="279" t="s">
        <v>1488</v>
      </c>
      <c r="O476" s="279">
        <v>900</v>
      </c>
      <c r="P476" s="279">
        <v>2300</v>
      </c>
      <c r="Q476" s="279">
        <v>3200</v>
      </c>
    </row>
    <row r="477" ht="25.5">
      <c r="A477" s="1356">
        <f t="shared" si="284"/>
        <v>6</v>
      </c>
      <c r="B477" s="271" t="s">
        <v>700</v>
      </c>
      <c r="C477" s="279" t="s">
        <v>1489</v>
      </c>
      <c r="D477" s="216">
        <f t="shared" si="285"/>
        <v>1100</v>
      </c>
      <c r="E477" s="279" t="s">
        <v>57</v>
      </c>
      <c r="F477" s="279" t="s">
        <v>57</v>
      </c>
      <c r="L477" s="279" t="s">
        <v>57</v>
      </c>
      <c r="M477" s="271" t="s">
        <v>700</v>
      </c>
      <c r="N477" s="279" t="s">
        <v>1489</v>
      </c>
      <c r="O477" s="279">
        <v>600</v>
      </c>
      <c r="P477" s="279" t="s">
        <v>57</v>
      </c>
      <c r="Q477" s="279" t="s">
        <v>57</v>
      </c>
    </row>
    <row r="478" ht="25.5">
      <c r="A478" s="1356">
        <f t="shared" si="284"/>
        <v>7</v>
      </c>
      <c r="B478" s="271" t="s">
        <v>1490</v>
      </c>
      <c r="C478" s="279" t="s">
        <v>1491</v>
      </c>
      <c r="D478" s="216">
        <f t="shared" si="285"/>
        <v>2000</v>
      </c>
      <c r="E478" s="1348" t="s">
        <v>57</v>
      </c>
      <c r="F478" s="1348" t="s">
        <v>57</v>
      </c>
      <c r="L478" s="1348" t="s">
        <v>57</v>
      </c>
      <c r="M478" s="271" t="s">
        <v>1490</v>
      </c>
      <c r="N478" s="279" t="s">
        <v>1491</v>
      </c>
      <c r="O478" s="279">
        <v>1100</v>
      </c>
      <c r="P478" s="1348" t="s">
        <v>57</v>
      </c>
      <c r="Q478" s="1348" t="s">
        <v>57</v>
      </c>
    </row>
    <row r="480" ht="23.25">
      <c r="A480" s="1356"/>
      <c r="B480" s="169"/>
      <c r="C480" s="1357" t="s">
        <v>1492</v>
      </c>
      <c r="D480" s="169"/>
      <c r="E480" s="1358"/>
    </row>
    <row r="481">
      <c r="A481" s="1359"/>
      <c r="B481" s="1360"/>
      <c r="C481" s="312" t="s">
        <v>1493</v>
      </c>
      <c r="D481" s="1361" t="s">
        <v>93</v>
      </c>
      <c r="E481" s="1362" t="s">
        <v>1494</v>
      </c>
    </row>
    <row r="482">
      <c r="A482" s="1359"/>
      <c r="B482" s="1363"/>
      <c r="C482" s="312" t="s">
        <v>1495</v>
      </c>
      <c r="D482" s="1361" t="s">
        <v>93</v>
      </c>
      <c r="E482" s="1362" t="s">
        <v>1494</v>
      </c>
    </row>
    <row r="483">
      <c r="A483" s="1359"/>
      <c r="B483" s="1363"/>
      <c r="C483" s="312" t="s">
        <v>1496</v>
      </c>
      <c r="D483" s="1361" t="s">
        <v>93</v>
      </c>
      <c r="E483" s="1362" t="s">
        <v>1494</v>
      </c>
    </row>
    <row r="484">
      <c r="A484" s="1359"/>
      <c r="B484" s="1363"/>
      <c r="C484" s="312" t="s">
        <v>1497</v>
      </c>
      <c r="D484" s="1361" t="s">
        <v>93</v>
      </c>
      <c r="E484" s="1362" t="s">
        <v>1494</v>
      </c>
    </row>
    <row r="485">
      <c r="A485" s="1359"/>
      <c r="B485" s="1364"/>
      <c r="C485" s="312" t="s">
        <v>1498</v>
      </c>
      <c r="D485" s="1361" t="s">
        <v>93</v>
      </c>
      <c r="E485" s="1362" t="s">
        <v>1494</v>
      </c>
    </row>
    <row r="486">
      <c r="A486" s="1365"/>
      <c r="B486" s="367"/>
      <c r="C486" s="1366" t="s">
        <v>1499</v>
      </c>
      <c r="D486" s="1367"/>
      <c r="E486" s="312"/>
    </row>
    <row r="487">
      <c r="A487" s="1365"/>
      <c r="B487" s="402"/>
      <c r="C487" s="312" t="s">
        <v>1500</v>
      </c>
      <c r="D487" s="312" t="s">
        <v>93</v>
      </c>
      <c r="E487" s="1368" t="s">
        <v>1501</v>
      </c>
    </row>
    <row r="488">
      <c r="A488" s="1365"/>
      <c r="B488" s="468"/>
      <c r="C488" s="312" t="s">
        <v>1502</v>
      </c>
      <c r="D488" s="312" t="s">
        <v>93</v>
      </c>
      <c r="E488" s="1368" t="s">
        <v>1501</v>
      </c>
    </row>
    <row r="489">
      <c r="A489" s="1365"/>
      <c r="B489" s="374"/>
      <c r="C489" s="312" t="s">
        <v>1503</v>
      </c>
      <c r="D489" s="312" t="s">
        <v>93</v>
      </c>
      <c r="E489" s="1368" t="s">
        <v>1501</v>
      </c>
    </row>
  </sheetData>
  <mergeCells count="163">
    <mergeCell ref="A6:F6"/>
    <mergeCell ref="A7:F7"/>
    <mergeCell ref="A8:F8"/>
    <mergeCell ref="F9:F10"/>
    <mergeCell ref="A11:F11"/>
    <mergeCell ref="B12:B17"/>
    <mergeCell ref="F12:F23"/>
    <mergeCell ref="B19:B22"/>
    <mergeCell ref="A24:F24"/>
    <mergeCell ref="B25:B28"/>
    <mergeCell ref="F25:F35"/>
    <mergeCell ref="B29:B32"/>
    <mergeCell ref="B33:B35"/>
    <mergeCell ref="A36:F36"/>
    <mergeCell ref="B37:B39"/>
    <mergeCell ref="F37:F44"/>
    <mergeCell ref="G37:I38"/>
    <mergeCell ref="B40:B42"/>
    <mergeCell ref="B43:B44"/>
    <mergeCell ref="A45:F45"/>
    <mergeCell ref="B46:B49"/>
    <mergeCell ref="F46:F59"/>
    <mergeCell ref="B50:B52"/>
    <mergeCell ref="B54:B56"/>
    <mergeCell ref="B57:B59"/>
    <mergeCell ref="B60:B62"/>
    <mergeCell ref="F60:F67"/>
    <mergeCell ref="B64:B65"/>
    <mergeCell ref="B66:B67"/>
    <mergeCell ref="B68:B70"/>
    <mergeCell ref="F68:F75"/>
    <mergeCell ref="B72:B73"/>
    <mergeCell ref="B74:B75"/>
    <mergeCell ref="A76:F76"/>
    <mergeCell ref="B77:B82"/>
    <mergeCell ref="F77:F93"/>
    <mergeCell ref="B84:B88"/>
    <mergeCell ref="B89:B93"/>
    <mergeCell ref="B94:B97"/>
    <mergeCell ref="F94:F123"/>
    <mergeCell ref="B98:B101"/>
    <mergeCell ref="B102:B104"/>
    <mergeCell ref="B105:B108"/>
    <mergeCell ref="B109:B110"/>
    <mergeCell ref="B111:B112"/>
    <mergeCell ref="B114:B118"/>
    <mergeCell ref="B119:B123"/>
    <mergeCell ref="F124:F128"/>
    <mergeCell ref="B126:B128"/>
    <mergeCell ref="B129:B132"/>
    <mergeCell ref="F129:F132"/>
    <mergeCell ref="B133:B138"/>
    <mergeCell ref="F133:F174"/>
    <mergeCell ref="B139:B143"/>
    <mergeCell ref="B144:B148"/>
    <mergeCell ref="B150:B154"/>
    <mergeCell ref="B155:B159"/>
    <mergeCell ref="B160:B163"/>
    <mergeCell ref="B165:B169"/>
    <mergeCell ref="B170:B174"/>
    <mergeCell ref="B175:B178"/>
    <mergeCell ref="F175:F192"/>
    <mergeCell ref="B179:B181"/>
    <mergeCell ref="B182:B185"/>
    <mergeCell ref="B187:B189"/>
    <mergeCell ref="B190:B192"/>
    <mergeCell ref="F193:F202"/>
    <mergeCell ref="B194:B196"/>
    <mergeCell ref="B197:B199"/>
    <mergeCell ref="B200:B202"/>
    <mergeCell ref="F203:F212"/>
    <mergeCell ref="B204:B206"/>
    <mergeCell ref="B207:B209"/>
    <mergeCell ref="B210:B212"/>
    <mergeCell ref="A213:F213"/>
    <mergeCell ref="B214:B216"/>
    <mergeCell ref="F214:F216"/>
    <mergeCell ref="B217:B224"/>
    <mergeCell ref="F217:F224"/>
    <mergeCell ref="B225:B232"/>
    <mergeCell ref="F225:F232"/>
    <mergeCell ref="B233:B242"/>
    <mergeCell ref="F233:F242"/>
    <mergeCell ref="B243:B249"/>
    <mergeCell ref="F243:F249"/>
    <mergeCell ref="B250:B258"/>
    <mergeCell ref="F250:F258"/>
    <mergeCell ref="B260:B264"/>
    <mergeCell ref="F260:F264"/>
    <mergeCell ref="B266:B269"/>
    <mergeCell ref="F266:F269"/>
    <mergeCell ref="B271:B272"/>
    <mergeCell ref="F271:F272"/>
    <mergeCell ref="B274:B280"/>
    <mergeCell ref="F274:F280"/>
    <mergeCell ref="B281:B284"/>
    <mergeCell ref="F281:F284"/>
    <mergeCell ref="A285:F285"/>
    <mergeCell ref="F286:F298"/>
    <mergeCell ref="B287:B298"/>
    <mergeCell ref="F299:F312"/>
    <mergeCell ref="B300:B312"/>
    <mergeCell ref="F313:F326"/>
    <mergeCell ref="B314:B326"/>
    <mergeCell ref="F327:F340"/>
    <mergeCell ref="B328:B340"/>
    <mergeCell ref="F341:F348"/>
    <mergeCell ref="B342:B348"/>
    <mergeCell ref="F349:F356"/>
    <mergeCell ref="B350:B356"/>
    <mergeCell ref="A357:F357"/>
    <mergeCell ref="B358:F358"/>
    <mergeCell ref="F359:F363"/>
    <mergeCell ref="B360:B363"/>
    <mergeCell ref="F364:F368"/>
    <mergeCell ref="B365:B368"/>
    <mergeCell ref="B369:F369"/>
    <mergeCell ref="F370:F374"/>
    <mergeCell ref="B371:B374"/>
    <mergeCell ref="F375:F379"/>
    <mergeCell ref="B376:B379"/>
    <mergeCell ref="B380:F380"/>
    <mergeCell ref="F381:F383"/>
    <mergeCell ref="B382:B383"/>
    <mergeCell ref="B384:F384"/>
    <mergeCell ref="F385:F389"/>
    <mergeCell ref="B386:B389"/>
    <mergeCell ref="A390:F390"/>
    <mergeCell ref="F391:F396"/>
    <mergeCell ref="B392:B396"/>
    <mergeCell ref="B397:B403"/>
    <mergeCell ref="F397:F403"/>
    <mergeCell ref="B405:B409"/>
    <mergeCell ref="F405:F409"/>
    <mergeCell ref="B410:B420"/>
    <mergeCell ref="F410:F420"/>
    <mergeCell ref="B421:B431"/>
    <mergeCell ref="F421:F431"/>
    <mergeCell ref="B432:B440"/>
    <mergeCell ref="F432:F440"/>
    <mergeCell ref="B441:B442"/>
    <mergeCell ref="A444:F444"/>
    <mergeCell ref="F445:F452"/>
    <mergeCell ref="B446:B452"/>
    <mergeCell ref="B453:B456"/>
    <mergeCell ref="F454:G454"/>
    <mergeCell ref="K454:K455"/>
    <mergeCell ref="C457:E457"/>
    <mergeCell ref="F457:F461"/>
    <mergeCell ref="C463:E463"/>
    <mergeCell ref="F463:F467"/>
    <mergeCell ref="A470:A471"/>
    <mergeCell ref="B470:B471"/>
    <mergeCell ref="C470:C471"/>
    <mergeCell ref="D470:D471"/>
    <mergeCell ref="E470:F470"/>
    <mergeCell ref="M470:M471"/>
    <mergeCell ref="N470:N471"/>
    <mergeCell ref="O470:O471"/>
    <mergeCell ref="P470:Q470"/>
    <mergeCell ref="B481:B485"/>
    <mergeCell ref="C486:D486"/>
    <mergeCell ref="B487:B489"/>
  </mergeCells>
  <printOptions headings="0" gridLines="0"/>
  <pageMargins left="0.69999999999999996" right="0.69999999999999996" top="0.75" bottom="0.75" header="0.29999999999999999" footer="0.29999999999999999"/>
  <pageSetup paperSize="9" scale="100" fitToWidth="1" fitToHeight="1" pageOrder="downThenOver" orientation="portrait" usePrinterDefaults="1" blackAndWhite="0" draft="0" cellComments="none" useFirstPageNumber="0" errors="displayed" horizontalDpi="600" verticalDpi="600" copies="1"/>
  <headerFooter/>
  <drawing r:id="rId1"/>
</worksheet>
</file>

<file path=xl/worksheets/sheet1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">
  <sheetViews>
    <sheetView showRuler="1" topLeftCell="A25" zoomScale="100" workbookViewId="0">
      <selection activeCell="M11" activeCellId="0" sqref="M11:Y29"/>
    </sheetView>
  </sheetViews>
  <sheetFormatPr defaultRowHeight="14.25"/>
  <sheetData>
    <row r="1">
      <c r="A1" s="1369"/>
    </row>
    <row r="2" ht="15" customHeight="1">
      <c r="M2" s="3"/>
      <c r="N2" s="1370"/>
      <c r="O2" s="1370"/>
      <c r="P2" s="1370"/>
      <c r="Q2" s="1370"/>
      <c r="R2" s="1370"/>
      <c r="S2" s="1370"/>
      <c r="T2" s="1370"/>
      <c r="U2" s="1370"/>
    </row>
    <row r="3">
      <c r="M3" s="1370"/>
      <c r="N3" s="1370"/>
      <c r="O3" s="1370"/>
      <c r="P3" s="1370"/>
      <c r="Q3" s="1370"/>
      <c r="R3" s="1370"/>
      <c r="S3" s="1370"/>
      <c r="T3" s="1370"/>
      <c r="U3" s="1370"/>
    </row>
    <row r="4">
      <c r="M4" s="1370"/>
      <c r="N4" s="1370"/>
      <c r="O4" s="1370"/>
      <c r="P4" s="1370"/>
      <c r="Q4" s="1370"/>
      <c r="R4" s="1370"/>
      <c r="S4" s="1370"/>
      <c r="T4" s="1370"/>
      <c r="U4" s="1370"/>
    </row>
    <row r="5">
      <c r="M5" s="1370"/>
      <c r="N5" s="1370"/>
      <c r="O5" s="1370"/>
      <c r="P5" s="1370"/>
      <c r="Q5" s="1370"/>
      <c r="R5" s="1370"/>
      <c r="S5" s="1370"/>
      <c r="T5" s="1370"/>
      <c r="U5" s="1370"/>
    </row>
    <row r="6">
      <c r="M6" s="1370"/>
      <c r="N6" s="1370"/>
      <c r="O6" s="1370"/>
      <c r="P6" s="1370"/>
      <c r="Q6" s="1370"/>
      <c r="R6" s="1370"/>
      <c r="S6" s="1370"/>
      <c r="T6" s="1370"/>
      <c r="U6" s="1370"/>
    </row>
    <row r="7">
      <c r="M7" s="1370"/>
      <c r="N7" s="1370"/>
      <c r="O7" s="1370"/>
      <c r="P7" s="1370"/>
      <c r="Q7" s="1370"/>
      <c r="R7" s="1370"/>
      <c r="S7" s="1370"/>
      <c r="T7" s="1370"/>
      <c r="U7" s="1370"/>
    </row>
    <row r="8">
      <c r="M8" s="1370"/>
      <c r="N8" s="1370"/>
      <c r="O8" s="1370"/>
      <c r="P8" s="1370"/>
      <c r="Q8" s="1370"/>
      <c r="R8" s="1370"/>
      <c r="S8" s="1370"/>
      <c r="T8" s="1370"/>
      <c r="U8" s="1370"/>
    </row>
    <row r="9">
      <c r="M9" s="1370"/>
      <c r="N9" s="1370"/>
      <c r="O9" s="1370"/>
      <c r="P9" s="1370"/>
      <c r="Q9" s="1370"/>
      <c r="R9" s="1370"/>
      <c r="S9" s="1370"/>
      <c r="T9" s="1370"/>
      <c r="U9" s="1370"/>
    </row>
    <row r="10">
      <c r="M10" s="1370"/>
      <c r="N10" s="1370"/>
      <c r="O10" s="1370"/>
      <c r="P10" s="1370"/>
      <c r="Q10" s="1370"/>
      <c r="R10" s="1370"/>
      <c r="S10" s="1370"/>
      <c r="T10" s="1370"/>
      <c r="U10" s="1370"/>
    </row>
    <row r="11" ht="15" customHeight="1">
      <c r="M11" s="1371" t="s">
        <v>1504</v>
      </c>
      <c r="N11" s="1371"/>
      <c r="O11" s="1371"/>
      <c r="P11" s="1371"/>
      <c r="Q11" s="1371"/>
      <c r="R11" s="1371"/>
      <c r="S11" s="1371"/>
      <c r="T11" s="1371"/>
      <c r="U11" s="1371"/>
      <c r="V11" s="1371"/>
      <c r="W11" s="1371"/>
      <c r="X11" s="1371"/>
      <c r="Y11" s="1371"/>
      <c r="Z11" s="1370"/>
    </row>
    <row r="12">
      <c r="M12" s="1372"/>
      <c r="N12" s="1372"/>
      <c r="O12" s="1372"/>
      <c r="P12" s="1372"/>
      <c r="Q12" s="1372"/>
      <c r="R12" s="1372"/>
      <c r="S12" s="1372"/>
      <c r="T12" s="1372"/>
      <c r="U12" s="1372"/>
      <c r="V12" s="1372"/>
      <c r="W12" s="1372"/>
      <c r="X12" s="1372"/>
      <c r="Y12" s="1372"/>
      <c r="Z12" s="1370"/>
    </row>
    <row r="13">
      <c r="M13" s="1372"/>
      <c r="N13" s="1372"/>
      <c r="O13" s="1372"/>
      <c r="P13" s="1372"/>
      <c r="Q13" s="1372"/>
      <c r="R13" s="1372"/>
      <c r="S13" s="1372"/>
      <c r="T13" s="1372"/>
      <c r="U13" s="1372"/>
      <c r="V13" s="1372"/>
      <c r="W13" s="1372"/>
      <c r="X13" s="1372"/>
      <c r="Y13" s="1372"/>
      <c r="Z13" s="1370"/>
    </row>
    <row r="14">
      <c r="M14" s="1372"/>
      <c r="N14" s="1372"/>
      <c r="O14" s="1372"/>
      <c r="P14" s="1372"/>
      <c r="Q14" s="1372"/>
      <c r="R14" s="1372"/>
      <c r="S14" s="1372"/>
      <c r="T14" s="1372"/>
      <c r="U14" s="1372"/>
      <c r="V14" s="1372"/>
      <c r="W14" s="1372"/>
      <c r="X14" s="1372"/>
      <c r="Y14" s="1372"/>
      <c r="Z14" s="1370"/>
    </row>
    <row r="15">
      <c r="M15" s="1372"/>
      <c r="N15" s="1372"/>
      <c r="O15" s="1372"/>
      <c r="P15" s="1372"/>
      <c r="Q15" s="1372"/>
      <c r="R15" s="1372"/>
      <c r="S15" s="1372"/>
      <c r="T15" s="1372"/>
      <c r="U15" s="1372"/>
      <c r="V15" s="1372"/>
      <c r="W15" s="1372"/>
      <c r="X15" s="1372"/>
      <c r="Y15" s="1372"/>
      <c r="Z15" s="1370"/>
    </row>
    <row r="16">
      <c r="M16" s="1372"/>
      <c r="N16" s="1372"/>
      <c r="O16" s="1372"/>
      <c r="P16" s="1372"/>
      <c r="Q16" s="1372"/>
      <c r="R16" s="1372"/>
      <c r="S16" s="1372"/>
      <c r="T16" s="1372"/>
      <c r="U16" s="1372"/>
      <c r="V16" s="1372"/>
      <c r="W16" s="1372"/>
      <c r="X16" s="1372"/>
      <c r="Y16" s="1372"/>
      <c r="Z16" s="1370"/>
    </row>
    <row r="17">
      <c r="M17" s="1372"/>
      <c r="N17" s="1372"/>
      <c r="O17" s="1372"/>
      <c r="P17" s="1372"/>
      <c r="Q17" s="1372"/>
      <c r="R17" s="1372"/>
      <c r="S17" s="1372"/>
      <c r="T17" s="1372"/>
      <c r="U17" s="1372"/>
      <c r="V17" s="1372"/>
      <c r="W17" s="1372"/>
      <c r="X17" s="1372"/>
      <c r="Y17" s="1372"/>
      <c r="Z17" s="1370"/>
    </row>
    <row r="18">
      <c r="M18" s="1372"/>
      <c r="N18" s="1372"/>
      <c r="O18" s="1372"/>
      <c r="P18" s="1372"/>
      <c r="Q18" s="1372"/>
      <c r="R18" s="1372"/>
      <c r="S18" s="1372"/>
      <c r="T18" s="1372"/>
      <c r="U18" s="1372"/>
      <c r="V18" s="1372"/>
      <c r="W18" s="1372"/>
      <c r="X18" s="1372"/>
      <c r="Y18" s="1372"/>
      <c r="Z18" s="1370"/>
    </row>
    <row r="19">
      <c r="M19" s="1372"/>
      <c r="N19" s="1372"/>
      <c r="O19" s="1372"/>
      <c r="P19" s="1372"/>
      <c r="Q19" s="1372"/>
      <c r="R19" s="1372"/>
      <c r="S19" s="1372"/>
      <c r="T19" s="1372"/>
      <c r="U19" s="1372"/>
      <c r="V19" s="1372"/>
      <c r="W19" s="1372"/>
      <c r="X19" s="1372"/>
      <c r="Y19" s="1372"/>
      <c r="Z19" s="1370"/>
    </row>
    <row r="20">
      <c r="M20" s="1372"/>
      <c r="N20" s="1372"/>
      <c r="O20" s="1372"/>
      <c r="P20" s="1372"/>
      <c r="Q20" s="1372"/>
      <c r="R20" s="1372"/>
      <c r="S20" s="1372"/>
      <c r="T20" s="1372"/>
      <c r="U20" s="1372"/>
      <c r="V20" s="1372"/>
      <c r="W20" s="1372"/>
      <c r="X20" s="1372"/>
      <c r="Y20" s="1372"/>
      <c r="Z20" s="1370"/>
    </row>
    <row r="21">
      <c r="M21" s="1372"/>
      <c r="N21" s="1372"/>
      <c r="O21" s="1372"/>
      <c r="P21" s="1372"/>
      <c r="Q21" s="1372"/>
      <c r="R21" s="1372"/>
      <c r="S21" s="1372"/>
      <c r="T21" s="1372"/>
      <c r="U21" s="1372"/>
      <c r="V21" s="1372"/>
      <c r="W21" s="1372"/>
      <c r="X21" s="1372"/>
      <c r="Y21" s="1372"/>
      <c r="Z21" s="1370"/>
    </row>
    <row r="22">
      <c r="M22" s="1372"/>
      <c r="N22" s="1372"/>
      <c r="O22" s="1372"/>
      <c r="P22" s="1372"/>
      <c r="Q22" s="1372"/>
      <c r="R22" s="1372"/>
      <c r="S22" s="1372"/>
      <c r="T22" s="1372"/>
      <c r="U22" s="1372"/>
      <c r="V22" s="1372"/>
      <c r="W22" s="1372"/>
      <c r="X22" s="1372"/>
      <c r="Y22" s="1372"/>
      <c r="Z22" s="1370"/>
    </row>
    <row r="23">
      <c r="M23" s="1372"/>
      <c r="N23" s="1372"/>
      <c r="O23" s="1372"/>
      <c r="P23" s="1372"/>
      <c r="Q23" s="1372"/>
      <c r="R23" s="1372"/>
      <c r="S23" s="1372"/>
      <c r="T23" s="1372"/>
      <c r="U23" s="1372"/>
      <c r="V23" s="1372"/>
      <c r="W23" s="1372"/>
      <c r="X23" s="1372"/>
      <c r="Y23" s="1372"/>
      <c r="Z23" s="1370"/>
    </row>
    <row r="24">
      <c r="M24" s="1372"/>
      <c r="N24" s="1372"/>
      <c r="O24" s="1372"/>
      <c r="P24" s="1372"/>
      <c r="Q24" s="1372"/>
      <c r="R24" s="1372"/>
      <c r="S24" s="1372"/>
      <c r="T24" s="1372"/>
      <c r="U24" s="1372"/>
      <c r="V24" s="1372"/>
      <c r="W24" s="1372"/>
      <c r="X24" s="1372"/>
      <c r="Y24" s="1372"/>
      <c r="Z24" s="1370"/>
    </row>
    <row r="25">
      <c r="M25" s="1372"/>
      <c r="N25" s="1372"/>
      <c r="O25" s="1372"/>
      <c r="P25" s="1372"/>
      <c r="Q25" s="1372"/>
      <c r="R25" s="1372"/>
      <c r="S25" s="1372"/>
      <c r="T25" s="1372"/>
      <c r="U25" s="1372"/>
      <c r="V25" s="1372"/>
      <c r="W25" s="1372"/>
      <c r="X25" s="1372"/>
      <c r="Y25" s="1372"/>
      <c r="Z25" s="1370"/>
    </row>
    <row r="26">
      <c r="M26" s="1372"/>
      <c r="N26" s="1372"/>
      <c r="O26" s="1372"/>
      <c r="P26" s="1372"/>
      <c r="Q26" s="1372"/>
      <c r="R26" s="1372"/>
      <c r="S26" s="1372"/>
      <c r="T26" s="1372"/>
      <c r="U26" s="1372"/>
      <c r="V26" s="1372"/>
      <c r="W26" s="1372"/>
      <c r="X26" s="1372"/>
      <c r="Y26" s="1372"/>
      <c r="Z26" s="1370"/>
    </row>
    <row r="27">
      <c r="M27" s="1372"/>
      <c r="N27" s="1372"/>
      <c r="O27" s="1372"/>
      <c r="P27" s="1372"/>
      <c r="Q27" s="1372"/>
      <c r="R27" s="1372"/>
      <c r="S27" s="1372"/>
      <c r="T27" s="1372"/>
      <c r="U27" s="1372"/>
      <c r="V27" s="1372"/>
      <c r="W27" s="1372"/>
      <c r="X27" s="1372"/>
      <c r="Y27" s="1372"/>
      <c r="Z27" s="1370"/>
    </row>
    <row r="28">
      <c r="M28" s="1372"/>
      <c r="N28" s="1372"/>
      <c r="O28" s="1372"/>
      <c r="P28" s="1372"/>
      <c r="Q28" s="1372"/>
      <c r="R28" s="1372"/>
      <c r="S28" s="1372"/>
      <c r="T28" s="1372"/>
      <c r="U28" s="1372"/>
      <c r="V28" s="1372"/>
      <c r="W28" s="1372"/>
      <c r="X28" s="1372"/>
      <c r="Y28" s="1372"/>
      <c r="Z28" s="1370"/>
    </row>
    <row r="29">
      <c r="M29" s="1372"/>
      <c r="N29" s="1372"/>
      <c r="O29" s="1372"/>
      <c r="P29" s="1372"/>
      <c r="Q29" s="1372"/>
      <c r="R29" s="1372"/>
      <c r="S29" s="1372"/>
      <c r="T29" s="1372"/>
      <c r="U29" s="1372"/>
      <c r="V29" s="1372"/>
      <c r="W29" s="1372"/>
      <c r="X29" s="1372"/>
      <c r="Y29" s="1372"/>
      <c r="Z29" s="1370"/>
    </row>
    <row r="30">
      <c r="M30" s="1370"/>
      <c r="N30" s="1370"/>
      <c r="O30" s="1370"/>
      <c r="P30" s="1370"/>
      <c r="Q30" s="1370"/>
      <c r="R30" s="1370"/>
      <c r="S30" s="1370"/>
      <c r="T30" s="1370"/>
      <c r="U30" s="1370"/>
      <c r="V30" s="1370"/>
      <c r="W30" s="1370"/>
      <c r="X30" s="1370"/>
      <c r="Y30" s="1370"/>
      <c r="Z30" s="1370"/>
    </row>
    <row r="31">
      <c r="M31" s="1370"/>
      <c r="N31" s="1370"/>
      <c r="O31" s="1370"/>
      <c r="P31" s="1370"/>
      <c r="Q31" s="1370"/>
      <c r="R31" s="1370"/>
      <c r="S31" s="1370"/>
      <c r="T31" s="1370"/>
      <c r="U31" s="1370"/>
      <c r="V31" s="1370"/>
      <c r="W31" s="1370"/>
      <c r="X31" s="1370"/>
      <c r="Y31" s="1370"/>
      <c r="Z31" s="1370"/>
    </row>
    <row r="32">
      <c r="M32" s="1370"/>
      <c r="N32" s="1370"/>
      <c r="O32" s="1370"/>
      <c r="P32" s="1370"/>
      <c r="Q32" s="1370"/>
      <c r="R32" s="1370"/>
      <c r="S32" s="1370"/>
      <c r="T32" s="1370"/>
      <c r="U32" s="1370"/>
      <c r="V32" s="1370"/>
      <c r="W32" s="1370"/>
      <c r="X32" s="1370"/>
      <c r="Y32" s="1370"/>
      <c r="Z32" s="1370"/>
    </row>
    <row r="33">
      <c r="M33" s="1370"/>
      <c r="N33" s="1370"/>
      <c r="O33" s="1370"/>
      <c r="P33" s="1370"/>
      <c r="Q33" s="1370"/>
      <c r="R33" s="1370"/>
      <c r="S33" s="1370"/>
      <c r="T33" s="1370"/>
      <c r="U33" s="1370"/>
      <c r="V33" s="1370"/>
      <c r="W33" s="1370"/>
      <c r="X33" s="1370"/>
      <c r="Y33" s="1370"/>
      <c r="Z33" s="1370"/>
    </row>
    <row r="34">
      <c r="M34" s="1370"/>
      <c r="N34" s="1370"/>
      <c r="O34" s="1370"/>
      <c r="P34" s="1370"/>
      <c r="Q34" s="1370"/>
      <c r="R34" s="1370"/>
      <c r="S34" s="1370"/>
      <c r="T34" s="1370"/>
      <c r="U34" s="1370"/>
      <c r="V34" s="1370"/>
      <c r="W34" s="1370"/>
      <c r="X34" s="1370"/>
      <c r="Y34" s="1370"/>
      <c r="Z34" s="1370"/>
    </row>
    <row r="35">
      <c r="M35" s="1370"/>
      <c r="N35" s="1370"/>
      <c r="O35" s="1370"/>
      <c r="P35" s="1370"/>
      <c r="Q35" s="1370"/>
      <c r="R35" s="1370"/>
      <c r="S35" s="1370"/>
      <c r="T35" s="1370"/>
      <c r="U35" s="1370"/>
      <c r="V35" s="1370"/>
      <c r="W35" s="1370"/>
      <c r="X35" s="1370"/>
      <c r="Y35" s="1370"/>
      <c r="Z35" s="1370"/>
    </row>
    <row r="36">
      <c r="M36" s="1370"/>
      <c r="N36" s="1370"/>
      <c r="O36" s="1370"/>
      <c r="P36" s="1370"/>
      <c r="Q36" s="1370"/>
      <c r="R36" s="1370"/>
      <c r="S36" s="1370"/>
      <c r="T36" s="1370"/>
      <c r="U36" s="1370"/>
      <c r="V36" s="1370"/>
      <c r="W36" s="1370"/>
      <c r="X36" s="1370"/>
      <c r="Y36" s="1370"/>
      <c r="Z36" s="1370"/>
    </row>
    <row r="37">
      <c r="M37" s="1370"/>
      <c r="N37" s="1370"/>
      <c r="O37" s="1370"/>
      <c r="P37" s="1370"/>
      <c r="Q37" s="1370"/>
      <c r="R37" s="1370"/>
      <c r="S37" s="1370"/>
      <c r="T37" s="1370"/>
      <c r="U37" s="1370"/>
      <c r="V37" s="1370"/>
      <c r="W37" s="1370"/>
      <c r="X37" s="1370"/>
      <c r="Y37" s="1370"/>
      <c r="Z37" s="1370"/>
    </row>
    <row r="38">
      <c r="M38" s="1370"/>
      <c r="N38" s="1370"/>
      <c r="O38" s="1370"/>
      <c r="P38" s="1370"/>
      <c r="Q38" s="1370"/>
      <c r="R38" s="1370"/>
      <c r="S38" s="1370"/>
      <c r="T38" s="1370"/>
      <c r="U38" s="1370"/>
      <c r="V38" s="1370"/>
      <c r="W38" s="1370"/>
      <c r="X38" s="1370"/>
      <c r="Y38" s="1370"/>
      <c r="Z38" s="1370"/>
    </row>
    <row r="39">
      <c r="M39" s="1370"/>
      <c r="N39" s="1370"/>
      <c r="O39" s="1370"/>
      <c r="P39" s="1370"/>
      <c r="Q39" s="1370"/>
      <c r="R39" s="1370"/>
      <c r="S39" s="1370"/>
      <c r="T39" s="1370"/>
      <c r="U39" s="1370"/>
      <c r="V39" s="1370"/>
      <c r="W39" s="1370"/>
      <c r="X39" s="1370"/>
      <c r="Y39" s="1370"/>
      <c r="Z39" s="1370"/>
    </row>
    <row r="40">
      <c r="M40" s="1370"/>
      <c r="N40" s="1370"/>
      <c r="O40" s="1370"/>
      <c r="P40" s="1370"/>
      <c r="Q40" s="1370"/>
      <c r="R40" s="1370"/>
      <c r="S40" s="1370"/>
      <c r="T40" s="1370"/>
      <c r="U40" s="1370"/>
      <c r="V40" s="1370"/>
      <c r="W40" s="1370"/>
      <c r="X40" s="1370"/>
      <c r="Y40" s="1370"/>
      <c r="Z40" s="1370"/>
    </row>
    <row r="41">
      <c r="M41" s="1370"/>
      <c r="N41" s="1370"/>
      <c r="O41" s="1370"/>
      <c r="P41" s="1370"/>
      <c r="Q41" s="1370"/>
      <c r="R41" s="1370"/>
      <c r="S41" s="1370"/>
      <c r="T41" s="1370"/>
      <c r="U41" s="1370"/>
      <c r="V41" s="1370"/>
      <c r="W41" s="1370"/>
      <c r="X41" s="1370"/>
      <c r="Y41" s="1370"/>
      <c r="Z41" s="1370"/>
    </row>
    <row r="42">
      <c r="M42" s="1370"/>
      <c r="N42" s="1370"/>
      <c r="O42" s="1373"/>
      <c r="P42" s="1370"/>
      <c r="Q42" s="1370"/>
      <c r="R42" s="1370"/>
      <c r="S42" s="1370"/>
      <c r="T42" s="1370"/>
      <c r="U42" s="1370"/>
      <c r="V42" s="1370"/>
      <c r="W42" s="1370"/>
      <c r="X42" s="1370"/>
      <c r="Y42" s="1370"/>
      <c r="Z42" s="1370"/>
    </row>
    <row r="43">
      <c r="M43" s="1370"/>
      <c r="N43" s="1370"/>
      <c r="O43" s="1370"/>
      <c r="P43" s="1370"/>
      <c r="Q43" s="1370"/>
      <c r="R43" s="1370"/>
      <c r="S43" s="1370"/>
      <c r="T43" s="1370"/>
      <c r="U43" s="1370"/>
      <c r="V43" s="1370"/>
      <c r="W43" s="1370"/>
      <c r="X43" s="1370"/>
      <c r="Y43" s="1370"/>
      <c r="Z43" s="1370"/>
    </row>
    <row r="44">
      <c r="M44" s="1370"/>
      <c r="N44" s="1370"/>
      <c r="O44" s="1370"/>
      <c r="P44" s="1370"/>
      <c r="Q44" s="1370"/>
      <c r="R44" s="1370"/>
      <c r="S44" s="1370"/>
      <c r="T44" s="1370"/>
      <c r="U44" s="1370"/>
      <c r="V44" s="1370"/>
      <c r="W44" s="1370"/>
      <c r="X44" s="1370"/>
      <c r="Y44" s="1370"/>
      <c r="Z44" s="1370"/>
    </row>
    <row r="45">
      <c r="M45" s="1370"/>
      <c r="N45" s="1370"/>
      <c r="O45" s="1370"/>
      <c r="P45" s="1370"/>
      <c r="Q45" s="1370"/>
      <c r="R45" s="1370"/>
      <c r="S45" s="1370"/>
      <c r="T45" s="1370"/>
      <c r="U45" s="1370"/>
      <c r="V45" s="1370"/>
      <c r="W45" s="1370"/>
      <c r="X45" s="1370"/>
      <c r="Y45" s="1370"/>
      <c r="Z45" s="1370"/>
    </row>
    <row r="46">
      <c r="M46" s="1370"/>
      <c r="N46" s="1370"/>
      <c r="O46" s="1370"/>
      <c r="P46" s="1370"/>
      <c r="Q46" s="1370"/>
      <c r="R46" s="1370"/>
      <c r="S46" s="1370"/>
      <c r="T46" s="1370"/>
      <c r="U46" s="1370"/>
      <c r="V46" s="1370"/>
      <c r="W46" s="1370"/>
      <c r="X46" s="1370"/>
      <c r="Y46" s="1370"/>
      <c r="Z46" s="1370"/>
    </row>
    <row r="47">
      <c r="M47" s="1370"/>
      <c r="N47" s="1370"/>
      <c r="O47" s="1370"/>
      <c r="P47" s="1370"/>
      <c r="Q47" s="1370"/>
      <c r="R47" s="1370"/>
      <c r="S47" s="1370"/>
      <c r="T47" s="1370"/>
      <c r="U47" s="1370"/>
      <c r="V47" s="1370"/>
      <c r="W47" s="1370"/>
      <c r="X47" s="1370"/>
      <c r="Y47" s="1370"/>
      <c r="Z47" s="1370"/>
    </row>
    <row r="48">
      <c r="M48" s="1370"/>
      <c r="N48" s="1373"/>
      <c r="O48" s="1370"/>
      <c r="P48" s="1370"/>
      <c r="Q48" s="1370"/>
      <c r="R48" s="1370"/>
      <c r="S48" s="1370"/>
      <c r="T48" s="1370"/>
      <c r="U48" s="1370"/>
      <c r="V48" s="1370"/>
      <c r="W48" s="1370"/>
      <c r="X48" s="1370"/>
      <c r="Y48" s="1370"/>
      <c r="Z48" s="1370"/>
    </row>
  </sheetData>
  <mergeCells count="1">
    <mergeCell ref="M11:Y29"/>
  </mergeCells>
  <printOptions headings="0" gridLines="0"/>
  <pageMargins left="0.69999999999999996" right="0.69999999999999996" top="0.75" bottom="0.75" header="0.29999999999999999" footer="0.29999999999999999"/>
  <pageSetup paperSize="9" scale="100" fitToWidth="1" fitToHeight="1" pageOrder="downThenOver" orientation="portrait" usePrinterDefaults="1" blackAndWhite="0" draft="0" cellComments="none" useFirstPageNumber="0" errors="displayed" horizontalDpi="0" verticalDpi="0" copies="1"/>
  <headerFooter/>
  <drawing r:id="rId1"/>
</worksheet>
</file>

<file path=xl/worksheets/sheet1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">
  <sheetViews>
    <sheetView showRuler="1" zoomScale="89" workbookViewId="0">
      <selection activeCell="F37" activeCellId="0" sqref="F37"/>
    </sheetView>
  </sheetViews>
  <sheetFormatPr defaultColWidth="8.85546875" defaultRowHeight="14.25"/>
  <cols>
    <col customWidth="1" min="1" max="1" style="1169" width="4.42578125"/>
    <col customWidth="1" min="2" max="2" style="134" width="12.7109375"/>
    <col customWidth="1" min="3" max="3" style="134" width="73"/>
    <col customWidth="1" min="4" max="4" style="134" width="7.5703125"/>
    <col customWidth="1" min="5" max="5" style="1374" width="10.85546875"/>
    <col customWidth="1" min="6" max="6" style="134" width="9.7109375"/>
    <col customWidth="1" min="7" max="7" style="137" width="8.85546875"/>
    <col customWidth="1" min="8" max="8" style="1170" width="23.140625"/>
    <col customWidth="1" min="9" max="9" style="134" width="19.5703125"/>
    <col customWidth="1" min="10" max="10" style="1374" width="35.140625"/>
    <col customWidth="1" min="11" max="11" style="134" width="38.7109375"/>
    <col customWidth="1" min="12" max="12" style="134" width="22.42578125"/>
    <col customWidth="1" min="13" max="13" style="134" width="1.7109375"/>
    <col customWidth="1" min="14" max="14" style="134" width="27"/>
    <col customWidth="1" min="15" max="15" style="134" width="20.28515625"/>
    <col customWidth="1" min="16" max="16" style="134" width="14.42578125"/>
    <col customWidth="1" min="17" max="17" style="134" width="21"/>
    <col customWidth="1" min="18" max="18" style="134" width="18.42578125"/>
    <col customWidth="1" min="19" max="19" style="134" width="25.42578125"/>
    <col customWidth="1" min="20" max="20" style="134" width="33.42578125"/>
    <col customWidth="1" min="21" max="21" style="134" width="31.42578125"/>
    <col customWidth="1" min="22" max="22" style="134" width="26"/>
    <col customWidth="1" min="23" max="25" style="134" width="8.85546875"/>
    <col min="26" max="232" style="134" width="8.85546875"/>
    <col customWidth="1" min="233" max="233" style="134" width="3.85546875"/>
    <col customWidth="1" min="234" max="234" style="134" width="26"/>
    <col customWidth="1" min="235" max="235" style="134" width="80.28515625"/>
    <col customWidth="1" min="236" max="236" style="134" width="11.7109375"/>
    <col customWidth="1" min="237" max="238" style="134" width="10.85546875"/>
    <col min="239" max="488" style="134" width="8.85546875"/>
    <col customWidth="1" min="489" max="489" style="134" width="3.85546875"/>
    <col customWidth="1" min="490" max="490" style="134" width="26"/>
    <col customWidth="1" min="491" max="491" style="134" width="80.28515625"/>
    <col customWidth="1" min="492" max="492" style="134" width="11.7109375"/>
    <col customWidth="1" min="493" max="494" style="134" width="10.85546875"/>
    <col min="495" max="744" style="134" width="8.85546875"/>
    <col customWidth="1" min="745" max="745" style="134" width="3.85546875"/>
    <col customWidth="1" min="746" max="746" style="134" width="26"/>
    <col customWidth="1" min="747" max="747" style="134" width="80.28515625"/>
    <col customWidth="1" min="748" max="748" style="134" width="11.7109375"/>
    <col customWidth="1" min="749" max="750" style="134" width="10.85546875"/>
    <col min="751" max="1000" style="134" width="8.85546875"/>
    <col customWidth="1" min="1001" max="1001" style="134" width="3.85546875"/>
    <col customWidth="1" min="1002" max="1002" style="134" width="26"/>
    <col customWidth="1" min="1003" max="1003" style="134" width="80.28515625"/>
    <col customWidth="1" min="1004" max="1004" style="134" width="11.7109375"/>
    <col customWidth="1" min="1005" max="1006" style="134" width="10.85546875"/>
    <col min="1007" max="1256" style="134" width="8.85546875"/>
    <col customWidth="1" min="1257" max="1257" style="134" width="3.85546875"/>
    <col customWidth="1" min="1258" max="1258" style="134" width="26"/>
    <col customWidth="1" min="1259" max="1259" style="134" width="80.28515625"/>
    <col customWidth="1" min="1260" max="1260" style="134" width="11.7109375"/>
    <col customWidth="1" min="1261" max="1262" style="134" width="10.85546875"/>
    <col min="1263" max="1512" style="134" width="8.85546875"/>
    <col customWidth="1" min="1513" max="1513" style="134" width="3.85546875"/>
    <col customWidth="1" min="1514" max="1514" style="134" width="26"/>
    <col customWidth="1" min="1515" max="1515" style="134" width="80.28515625"/>
    <col customWidth="1" min="1516" max="1516" style="134" width="11.7109375"/>
    <col customWidth="1" min="1517" max="1518" style="134" width="10.85546875"/>
    <col min="1519" max="1768" style="134" width="8.85546875"/>
    <col customWidth="1" min="1769" max="1769" style="134" width="3.85546875"/>
    <col customWidth="1" min="1770" max="1770" style="134" width="26"/>
    <col customWidth="1" min="1771" max="1771" style="134" width="80.28515625"/>
    <col customWidth="1" min="1772" max="1772" style="134" width="11.7109375"/>
    <col customWidth="1" min="1773" max="1774" style="134" width="10.85546875"/>
    <col min="1775" max="2024" style="134" width="8.85546875"/>
    <col customWidth="1" min="2025" max="2025" style="134" width="3.85546875"/>
    <col customWidth="1" min="2026" max="2026" style="134" width="26"/>
    <col customWidth="1" min="2027" max="2027" style="134" width="80.28515625"/>
    <col customWidth="1" min="2028" max="2028" style="134" width="11.7109375"/>
    <col customWidth="1" min="2029" max="2030" style="134" width="10.85546875"/>
    <col min="2031" max="2280" style="134" width="8.85546875"/>
    <col customWidth="1" min="2281" max="2281" style="134" width="3.85546875"/>
    <col customWidth="1" min="2282" max="2282" style="134" width="26"/>
    <col customWidth="1" min="2283" max="2283" style="134" width="80.28515625"/>
    <col customWidth="1" min="2284" max="2284" style="134" width="11.7109375"/>
    <col customWidth="1" min="2285" max="2286" style="134" width="10.85546875"/>
    <col min="2287" max="2536" style="134" width="8.85546875"/>
    <col customWidth="1" min="2537" max="2537" style="134" width="3.85546875"/>
    <col customWidth="1" min="2538" max="2538" style="134" width="26"/>
    <col customWidth="1" min="2539" max="2539" style="134" width="80.28515625"/>
    <col customWidth="1" min="2540" max="2540" style="134" width="11.7109375"/>
    <col customWidth="1" min="2541" max="2542" style="134" width="10.85546875"/>
    <col min="2543" max="2792" style="134" width="8.85546875"/>
    <col customWidth="1" min="2793" max="2793" style="134" width="3.85546875"/>
    <col customWidth="1" min="2794" max="2794" style="134" width="26"/>
    <col customWidth="1" min="2795" max="2795" style="134" width="80.28515625"/>
    <col customWidth="1" min="2796" max="2796" style="134" width="11.7109375"/>
    <col customWidth="1" min="2797" max="2798" style="134" width="10.85546875"/>
    <col min="2799" max="3048" style="134" width="8.85546875"/>
    <col customWidth="1" min="3049" max="3049" style="134" width="3.85546875"/>
    <col customWidth="1" min="3050" max="3050" style="134" width="26"/>
    <col customWidth="1" min="3051" max="3051" style="134" width="80.28515625"/>
    <col customWidth="1" min="3052" max="3052" style="134" width="11.7109375"/>
    <col customWidth="1" min="3053" max="3054" style="134" width="10.85546875"/>
    <col min="3055" max="3304" style="134" width="8.85546875"/>
    <col customWidth="1" min="3305" max="3305" style="134" width="3.85546875"/>
    <col customWidth="1" min="3306" max="3306" style="134" width="26"/>
    <col customWidth="1" min="3307" max="3307" style="134" width="80.28515625"/>
    <col customWidth="1" min="3308" max="3308" style="134" width="11.7109375"/>
    <col customWidth="1" min="3309" max="3310" style="134" width="10.85546875"/>
    <col min="3311" max="3560" style="134" width="8.85546875"/>
    <col customWidth="1" min="3561" max="3561" style="134" width="3.85546875"/>
    <col customWidth="1" min="3562" max="3562" style="134" width="26"/>
    <col customWidth="1" min="3563" max="3563" style="134" width="80.28515625"/>
    <col customWidth="1" min="3564" max="3564" style="134" width="11.7109375"/>
    <col customWidth="1" min="3565" max="3566" style="134" width="10.85546875"/>
    <col min="3567" max="3816" style="134" width="8.85546875"/>
    <col customWidth="1" min="3817" max="3817" style="134" width="3.85546875"/>
    <col customWidth="1" min="3818" max="3818" style="134" width="26"/>
    <col customWidth="1" min="3819" max="3819" style="134" width="80.28515625"/>
    <col customWidth="1" min="3820" max="3820" style="134" width="11.7109375"/>
    <col customWidth="1" min="3821" max="3822" style="134" width="10.85546875"/>
    <col min="3823" max="4072" style="134" width="8.85546875"/>
    <col customWidth="1" min="4073" max="4073" style="134" width="3.85546875"/>
    <col customWidth="1" min="4074" max="4074" style="134" width="26"/>
    <col customWidth="1" min="4075" max="4075" style="134" width="80.28515625"/>
    <col customWidth="1" min="4076" max="4076" style="134" width="11.7109375"/>
    <col customWidth="1" min="4077" max="4078" style="134" width="10.85546875"/>
    <col min="4079" max="4328" style="134" width="8.85546875"/>
    <col customWidth="1" min="4329" max="4329" style="134" width="3.85546875"/>
    <col customWidth="1" min="4330" max="4330" style="134" width="26"/>
    <col customWidth="1" min="4331" max="4331" style="134" width="80.28515625"/>
    <col customWidth="1" min="4332" max="4332" style="134" width="11.7109375"/>
    <col customWidth="1" min="4333" max="4334" style="134" width="10.85546875"/>
    <col min="4335" max="4584" style="134" width="8.85546875"/>
    <col customWidth="1" min="4585" max="4585" style="134" width="3.85546875"/>
    <col customWidth="1" min="4586" max="4586" style="134" width="26"/>
    <col customWidth="1" min="4587" max="4587" style="134" width="80.28515625"/>
    <col customWidth="1" min="4588" max="4588" style="134" width="11.7109375"/>
    <col customWidth="1" min="4589" max="4590" style="134" width="10.85546875"/>
    <col min="4591" max="4840" style="134" width="8.85546875"/>
    <col customWidth="1" min="4841" max="4841" style="134" width="3.85546875"/>
    <col customWidth="1" min="4842" max="4842" style="134" width="26"/>
    <col customWidth="1" min="4843" max="4843" style="134" width="80.28515625"/>
    <col customWidth="1" min="4844" max="4844" style="134" width="11.7109375"/>
    <col customWidth="1" min="4845" max="4846" style="134" width="10.85546875"/>
    <col min="4847" max="5096" style="134" width="8.85546875"/>
    <col customWidth="1" min="5097" max="5097" style="134" width="3.85546875"/>
    <col customWidth="1" min="5098" max="5098" style="134" width="26"/>
    <col customWidth="1" min="5099" max="5099" style="134" width="80.28515625"/>
    <col customWidth="1" min="5100" max="5100" style="134" width="11.7109375"/>
    <col customWidth="1" min="5101" max="5102" style="134" width="10.85546875"/>
    <col min="5103" max="5352" style="134" width="8.85546875"/>
    <col customWidth="1" min="5353" max="5353" style="134" width="3.85546875"/>
    <col customWidth="1" min="5354" max="5354" style="134" width="26"/>
    <col customWidth="1" min="5355" max="5355" style="134" width="80.28515625"/>
    <col customWidth="1" min="5356" max="5356" style="134" width="11.7109375"/>
    <col customWidth="1" min="5357" max="5358" style="134" width="10.85546875"/>
    <col min="5359" max="5608" style="134" width="8.85546875"/>
    <col customWidth="1" min="5609" max="5609" style="134" width="3.85546875"/>
    <col customWidth="1" min="5610" max="5610" style="134" width="26"/>
    <col customWidth="1" min="5611" max="5611" style="134" width="80.28515625"/>
    <col customWidth="1" min="5612" max="5612" style="134" width="11.7109375"/>
    <col customWidth="1" min="5613" max="5614" style="134" width="10.85546875"/>
    <col min="5615" max="5864" style="134" width="8.85546875"/>
    <col customWidth="1" min="5865" max="5865" style="134" width="3.85546875"/>
    <col customWidth="1" min="5866" max="5866" style="134" width="26"/>
    <col customWidth="1" min="5867" max="5867" style="134" width="80.28515625"/>
    <col customWidth="1" min="5868" max="5868" style="134" width="11.7109375"/>
    <col customWidth="1" min="5869" max="5870" style="134" width="10.85546875"/>
    <col min="5871" max="6120" style="134" width="8.85546875"/>
    <col customWidth="1" min="6121" max="6121" style="134" width="3.85546875"/>
    <col customWidth="1" min="6122" max="6122" style="134" width="26"/>
    <col customWidth="1" min="6123" max="6123" style="134" width="80.28515625"/>
    <col customWidth="1" min="6124" max="6124" style="134" width="11.7109375"/>
    <col customWidth="1" min="6125" max="6126" style="134" width="10.85546875"/>
    <col min="6127" max="6376" style="134" width="8.85546875"/>
    <col customWidth="1" min="6377" max="6377" style="134" width="3.85546875"/>
    <col customWidth="1" min="6378" max="6378" style="134" width="26"/>
    <col customWidth="1" min="6379" max="6379" style="134" width="80.28515625"/>
    <col customWidth="1" min="6380" max="6380" style="134" width="11.7109375"/>
    <col customWidth="1" min="6381" max="6382" style="134" width="10.85546875"/>
    <col min="6383" max="6632" style="134" width="8.85546875"/>
    <col customWidth="1" min="6633" max="6633" style="134" width="3.85546875"/>
    <col customWidth="1" min="6634" max="6634" style="134" width="26"/>
    <col customWidth="1" min="6635" max="6635" style="134" width="80.28515625"/>
    <col customWidth="1" min="6636" max="6636" style="134" width="11.7109375"/>
    <col customWidth="1" min="6637" max="6638" style="134" width="10.85546875"/>
    <col min="6639" max="6888" style="134" width="8.85546875"/>
    <col customWidth="1" min="6889" max="6889" style="134" width="3.85546875"/>
    <col customWidth="1" min="6890" max="6890" style="134" width="26"/>
    <col customWidth="1" min="6891" max="6891" style="134" width="80.28515625"/>
    <col customWidth="1" min="6892" max="6892" style="134" width="11.7109375"/>
    <col customWidth="1" min="6893" max="6894" style="134" width="10.85546875"/>
    <col min="6895" max="7144" style="134" width="8.85546875"/>
    <col customWidth="1" min="7145" max="7145" style="134" width="3.85546875"/>
    <col customWidth="1" min="7146" max="7146" style="134" width="26"/>
    <col customWidth="1" min="7147" max="7147" style="134" width="80.28515625"/>
    <col customWidth="1" min="7148" max="7148" style="134" width="11.7109375"/>
    <col customWidth="1" min="7149" max="7150" style="134" width="10.85546875"/>
    <col min="7151" max="7400" style="134" width="8.85546875"/>
    <col customWidth="1" min="7401" max="7401" style="134" width="3.85546875"/>
    <col customWidth="1" min="7402" max="7402" style="134" width="26"/>
    <col customWidth="1" min="7403" max="7403" style="134" width="80.28515625"/>
    <col customWidth="1" min="7404" max="7404" style="134" width="11.7109375"/>
    <col customWidth="1" min="7405" max="7406" style="134" width="10.85546875"/>
    <col min="7407" max="7656" style="134" width="8.85546875"/>
    <col customWidth="1" min="7657" max="7657" style="134" width="3.85546875"/>
    <col customWidth="1" min="7658" max="7658" style="134" width="26"/>
    <col customWidth="1" min="7659" max="7659" style="134" width="80.28515625"/>
    <col customWidth="1" min="7660" max="7660" style="134" width="11.7109375"/>
    <col customWidth="1" min="7661" max="7662" style="134" width="10.85546875"/>
    <col min="7663" max="7912" style="134" width="8.85546875"/>
    <col customWidth="1" min="7913" max="7913" style="134" width="3.85546875"/>
    <col customWidth="1" min="7914" max="7914" style="134" width="26"/>
    <col customWidth="1" min="7915" max="7915" style="134" width="80.28515625"/>
    <col customWidth="1" min="7916" max="7916" style="134" width="11.7109375"/>
    <col customWidth="1" min="7917" max="7918" style="134" width="10.85546875"/>
    <col min="7919" max="8168" style="134" width="8.85546875"/>
    <col customWidth="1" min="8169" max="8169" style="134" width="3.85546875"/>
    <col customWidth="1" min="8170" max="8170" style="134" width="26"/>
    <col customWidth="1" min="8171" max="8171" style="134" width="80.28515625"/>
    <col customWidth="1" min="8172" max="8172" style="134" width="11.7109375"/>
    <col customWidth="1" min="8173" max="8174" style="134" width="10.85546875"/>
    <col min="8175" max="8424" style="134" width="8.85546875"/>
    <col customWidth="1" min="8425" max="8425" style="134" width="3.85546875"/>
    <col customWidth="1" min="8426" max="8426" style="134" width="26"/>
    <col customWidth="1" min="8427" max="8427" style="134" width="80.28515625"/>
    <col customWidth="1" min="8428" max="8428" style="134" width="11.7109375"/>
    <col customWidth="1" min="8429" max="8430" style="134" width="10.85546875"/>
    <col min="8431" max="8680" style="134" width="8.85546875"/>
    <col customWidth="1" min="8681" max="8681" style="134" width="3.85546875"/>
    <col customWidth="1" min="8682" max="8682" style="134" width="26"/>
    <col customWidth="1" min="8683" max="8683" style="134" width="80.28515625"/>
    <col customWidth="1" min="8684" max="8684" style="134" width="11.7109375"/>
    <col customWidth="1" min="8685" max="8686" style="134" width="10.85546875"/>
    <col min="8687" max="8936" style="134" width="8.85546875"/>
    <col customWidth="1" min="8937" max="8937" style="134" width="3.85546875"/>
    <col customWidth="1" min="8938" max="8938" style="134" width="26"/>
    <col customWidth="1" min="8939" max="8939" style="134" width="80.28515625"/>
    <col customWidth="1" min="8940" max="8940" style="134" width="11.7109375"/>
    <col customWidth="1" min="8941" max="8942" style="134" width="10.85546875"/>
    <col min="8943" max="9192" style="134" width="8.85546875"/>
    <col customWidth="1" min="9193" max="9193" style="134" width="3.85546875"/>
    <col customWidth="1" min="9194" max="9194" style="134" width="26"/>
    <col customWidth="1" min="9195" max="9195" style="134" width="80.28515625"/>
    <col customWidth="1" min="9196" max="9196" style="134" width="11.7109375"/>
    <col customWidth="1" min="9197" max="9198" style="134" width="10.85546875"/>
    <col min="9199" max="9448" style="134" width="8.85546875"/>
    <col customWidth="1" min="9449" max="9449" style="134" width="3.85546875"/>
    <col customWidth="1" min="9450" max="9450" style="134" width="26"/>
    <col customWidth="1" min="9451" max="9451" style="134" width="80.28515625"/>
    <col customWidth="1" min="9452" max="9452" style="134" width="11.7109375"/>
    <col customWidth="1" min="9453" max="9454" style="134" width="10.85546875"/>
    <col min="9455" max="9704" style="134" width="8.85546875"/>
    <col customWidth="1" min="9705" max="9705" style="134" width="3.85546875"/>
    <col customWidth="1" min="9706" max="9706" style="134" width="26"/>
    <col customWidth="1" min="9707" max="9707" style="134" width="80.28515625"/>
    <col customWidth="1" min="9708" max="9708" style="134" width="11.7109375"/>
    <col customWidth="1" min="9709" max="9710" style="134" width="10.85546875"/>
    <col min="9711" max="9960" style="134" width="8.85546875"/>
    <col customWidth="1" min="9961" max="9961" style="134" width="3.85546875"/>
    <col customWidth="1" min="9962" max="9962" style="134" width="26"/>
    <col customWidth="1" min="9963" max="9963" style="134" width="80.28515625"/>
    <col customWidth="1" min="9964" max="9964" style="134" width="11.7109375"/>
    <col customWidth="1" min="9965" max="9966" style="134" width="10.85546875"/>
    <col min="9967" max="10216" style="134" width="8.85546875"/>
    <col customWidth="1" min="10217" max="10217" style="134" width="3.85546875"/>
    <col customWidth="1" min="10218" max="10218" style="134" width="26"/>
    <col customWidth="1" min="10219" max="10219" style="134" width="80.28515625"/>
    <col customWidth="1" min="10220" max="10220" style="134" width="11.7109375"/>
    <col customWidth="1" min="10221" max="10222" style="134" width="10.85546875"/>
    <col min="10223" max="10472" style="134" width="8.85546875"/>
    <col customWidth="1" min="10473" max="10473" style="134" width="3.85546875"/>
    <col customWidth="1" min="10474" max="10474" style="134" width="26"/>
    <col customWidth="1" min="10475" max="10475" style="134" width="80.28515625"/>
    <col customWidth="1" min="10476" max="10476" style="134" width="11.7109375"/>
    <col customWidth="1" min="10477" max="10478" style="134" width="10.85546875"/>
    <col min="10479" max="10728" style="134" width="8.85546875"/>
    <col customWidth="1" min="10729" max="10729" style="134" width="3.85546875"/>
    <col customWidth="1" min="10730" max="10730" style="134" width="26"/>
    <col customWidth="1" min="10731" max="10731" style="134" width="80.28515625"/>
    <col customWidth="1" min="10732" max="10732" style="134" width="11.7109375"/>
    <col customWidth="1" min="10733" max="10734" style="134" width="10.85546875"/>
    <col min="10735" max="10984" style="134" width="8.85546875"/>
    <col customWidth="1" min="10985" max="10985" style="134" width="3.85546875"/>
    <col customWidth="1" min="10986" max="10986" style="134" width="26"/>
    <col customWidth="1" min="10987" max="10987" style="134" width="80.28515625"/>
    <col customWidth="1" min="10988" max="10988" style="134" width="11.7109375"/>
    <col customWidth="1" min="10989" max="10990" style="134" width="10.85546875"/>
    <col min="10991" max="11240" style="134" width="8.85546875"/>
    <col customWidth="1" min="11241" max="11241" style="134" width="3.85546875"/>
    <col customWidth="1" min="11242" max="11242" style="134" width="26"/>
    <col customWidth="1" min="11243" max="11243" style="134" width="80.28515625"/>
    <col customWidth="1" min="11244" max="11244" style="134" width="11.7109375"/>
    <col customWidth="1" min="11245" max="11246" style="134" width="10.85546875"/>
    <col min="11247" max="11496" style="134" width="8.85546875"/>
    <col customWidth="1" min="11497" max="11497" style="134" width="3.85546875"/>
    <col customWidth="1" min="11498" max="11498" style="134" width="26"/>
    <col customWidth="1" min="11499" max="11499" style="134" width="80.28515625"/>
    <col customWidth="1" min="11500" max="11500" style="134" width="11.7109375"/>
    <col customWidth="1" min="11501" max="11502" style="134" width="10.85546875"/>
    <col min="11503" max="11752" style="134" width="8.85546875"/>
    <col customWidth="1" min="11753" max="11753" style="134" width="3.85546875"/>
    <col customWidth="1" min="11754" max="11754" style="134" width="26"/>
    <col customWidth="1" min="11755" max="11755" style="134" width="80.28515625"/>
    <col customWidth="1" min="11756" max="11756" style="134" width="11.7109375"/>
    <col customWidth="1" min="11757" max="11758" style="134" width="10.85546875"/>
    <col min="11759" max="12008" style="134" width="8.85546875"/>
    <col customWidth="1" min="12009" max="12009" style="134" width="3.85546875"/>
    <col customWidth="1" min="12010" max="12010" style="134" width="26"/>
    <col customWidth="1" min="12011" max="12011" style="134" width="80.28515625"/>
    <col customWidth="1" min="12012" max="12012" style="134" width="11.7109375"/>
    <col customWidth="1" min="12013" max="12014" style="134" width="10.85546875"/>
    <col min="12015" max="12264" style="134" width="8.85546875"/>
    <col customWidth="1" min="12265" max="12265" style="134" width="3.85546875"/>
    <col customWidth="1" min="12266" max="12266" style="134" width="26"/>
    <col customWidth="1" min="12267" max="12267" style="134" width="80.28515625"/>
    <col customWidth="1" min="12268" max="12268" style="134" width="11.7109375"/>
    <col customWidth="1" min="12269" max="12270" style="134" width="10.85546875"/>
    <col min="12271" max="12520" style="134" width="8.85546875"/>
    <col customWidth="1" min="12521" max="12521" style="134" width="3.85546875"/>
    <col customWidth="1" min="12522" max="12522" style="134" width="26"/>
    <col customWidth="1" min="12523" max="12523" style="134" width="80.28515625"/>
    <col customWidth="1" min="12524" max="12524" style="134" width="11.7109375"/>
    <col customWidth="1" min="12525" max="12526" style="134" width="10.85546875"/>
    <col min="12527" max="12776" style="134" width="8.85546875"/>
    <col customWidth="1" min="12777" max="12777" style="134" width="3.85546875"/>
    <col customWidth="1" min="12778" max="12778" style="134" width="26"/>
    <col customWidth="1" min="12779" max="12779" style="134" width="80.28515625"/>
    <col customWidth="1" min="12780" max="12780" style="134" width="11.7109375"/>
    <col customWidth="1" min="12781" max="12782" style="134" width="10.85546875"/>
    <col min="12783" max="13032" style="134" width="8.85546875"/>
    <col customWidth="1" min="13033" max="13033" style="134" width="3.85546875"/>
    <col customWidth="1" min="13034" max="13034" style="134" width="26"/>
    <col customWidth="1" min="13035" max="13035" style="134" width="80.28515625"/>
    <col customWidth="1" min="13036" max="13036" style="134" width="11.7109375"/>
    <col customWidth="1" min="13037" max="13038" style="134" width="10.85546875"/>
    <col min="13039" max="13288" style="134" width="8.85546875"/>
    <col customWidth="1" min="13289" max="13289" style="134" width="3.85546875"/>
    <col customWidth="1" min="13290" max="13290" style="134" width="26"/>
    <col customWidth="1" min="13291" max="13291" style="134" width="80.28515625"/>
    <col customWidth="1" min="13292" max="13292" style="134" width="11.7109375"/>
    <col customWidth="1" min="13293" max="13294" style="134" width="10.85546875"/>
    <col min="13295" max="13544" style="134" width="8.85546875"/>
    <col customWidth="1" min="13545" max="13545" style="134" width="3.85546875"/>
    <col customWidth="1" min="13546" max="13546" style="134" width="26"/>
    <col customWidth="1" min="13547" max="13547" style="134" width="80.28515625"/>
    <col customWidth="1" min="13548" max="13548" style="134" width="11.7109375"/>
    <col customWidth="1" min="13549" max="13550" style="134" width="10.85546875"/>
    <col min="13551" max="13800" style="134" width="8.85546875"/>
    <col customWidth="1" min="13801" max="13801" style="134" width="3.85546875"/>
    <col customWidth="1" min="13802" max="13802" style="134" width="26"/>
    <col customWidth="1" min="13803" max="13803" style="134" width="80.28515625"/>
    <col customWidth="1" min="13804" max="13804" style="134" width="11.7109375"/>
    <col customWidth="1" min="13805" max="13806" style="134" width="10.85546875"/>
    <col min="13807" max="14056" style="134" width="8.85546875"/>
    <col customWidth="1" min="14057" max="14057" style="134" width="3.85546875"/>
    <col customWidth="1" min="14058" max="14058" style="134" width="26"/>
    <col customWidth="1" min="14059" max="14059" style="134" width="80.28515625"/>
    <col customWidth="1" min="14060" max="14060" style="134" width="11.7109375"/>
    <col customWidth="1" min="14061" max="14062" style="134" width="10.85546875"/>
    <col min="14063" max="14312" style="134" width="8.85546875"/>
    <col customWidth="1" min="14313" max="14313" style="134" width="3.85546875"/>
    <col customWidth="1" min="14314" max="14314" style="134" width="26"/>
    <col customWidth="1" min="14315" max="14315" style="134" width="80.28515625"/>
    <col customWidth="1" min="14316" max="14316" style="134" width="11.7109375"/>
    <col customWidth="1" min="14317" max="14318" style="134" width="10.85546875"/>
    <col min="14319" max="14568" style="134" width="8.85546875"/>
    <col customWidth="1" min="14569" max="14569" style="134" width="3.85546875"/>
    <col customWidth="1" min="14570" max="14570" style="134" width="26"/>
    <col customWidth="1" min="14571" max="14571" style="134" width="80.28515625"/>
    <col customWidth="1" min="14572" max="14572" style="134" width="11.7109375"/>
    <col customWidth="1" min="14573" max="14574" style="134" width="10.85546875"/>
    <col min="14575" max="14824" style="134" width="8.85546875"/>
    <col customWidth="1" min="14825" max="14825" style="134" width="3.85546875"/>
    <col customWidth="1" min="14826" max="14826" style="134" width="26"/>
    <col customWidth="1" min="14827" max="14827" style="134" width="80.28515625"/>
    <col customWidth="1" min="14828" max="14828" style="134" width="11.7109375"/>
    <col customWidth="1" min="14829" max="14830" style="134" width="10.85546875"/>
    <col min="14831" max="15080" style="134" width="8.85546875"/>
    <col customWidth="1" min="15081" max="15081" style="134" width="3.85546875"/>
    <col customWidth="1" min="15082" max="15082" style="134" width="26"/>
    <col customWidth="1" min="15083" max="15083" style="134" width="80.28515625"/>
    <col customWidth="1" min="15084" max="15084" style="134" width="11.7109375"/>
    <col customWidth="1" min="15085" max="15086" style="134" width="10.85546875"/>
    <col min="15087" max="15336" style="134" width="8.85546875"/>
    <col customWidth="1" min="15337" max="15337" style="134" width="3.85546875"/>
    <col customWidth="1" min="15338" max="15338" style="134" width="26"/>
    <col customWidth="1" min="15339" max="15339" style="134" width="80.28515625"/>
    <col customWidth="1" min="15340" max="15340" style="134" width="11.7109375"/>
    <col customWidth="1" min="15341" max="15342" style="134" width="10.85546875"/>
    <col min="15343" max="15592" style="134" width="8.85546875"/>
    <col customWidth="1" min="15593" max="15593" style="134" width="3.85546875"/>
    <col customWidth="1" min="15594" max="15594" style="134" width="26"/>
    <col customWidth="1" min="15595" max="15595" style="134" width="80.28515625"/>
    <col customWidth="1" min="15596" max="15596" style="134" width="11.7109375"/>
    <col customWidth="1" min="15597" max="15598" style="134" width="10.85546875"/>
    <col min="15599" max="15848" style="134" width="8.85546875"/>
    <col customWidth="1" min="15849" max="15849" style="134" width="3.85546875"/>
    <col customWidth="1" min="15850" max="15850" style="134" width="26"/>
    <col customWidth="1" min="15851" max="15851" style="134" width="80.28515625"/>
    <col customWidth="1" min="15852" max="15852" style="134" width="11.7109375"/>
    <col customWidth="1" min="15853" max="15854" style="134" width="10.85546875"/>
    <col min="15855" max="16104" style="134" width="8.85546875"/>
    <col customWidth="1" min="16105" max="16105" style="134" width="3.85546875"/>
    <col customWidth="1" min="16106" max="16106" style="134" width="26"/>
    <col customWidth="1" min="16107" max="16107" style="134" width="80.28515625"/>
    <col customWidth="1" min="16108" max="16108" style="134" width="11.7109375"/>
    <col customWidth="1" min="16109" max="16110" style="134" width="10.85546875"/>
    <col min="16111" max="16384" style="134" width="8.85546875"/>
  </cols>
  <sheetData>
    <row r="1" s="4" customFormat="1" ht="12">
      <c r="A1" s="5"/>
      <c r="B1" s="6"/>
      <c r="C1" s="7"/>
      <c r="D1" s="1375"/>
      <c r="E1" s="736"/>
      <c r="F1" s="737" t="s">
        <v>721</v>
      </c>
      <c r="G1" s="1060"/>
      <c r="H1" s="1171"/>
      <c r="J1" s="7"/>
      <c r="W1" s="9"/>
      <c r="X1" s="9"/>
      <c r="Y1" s="9"/>
      <c r="Z1" s="9"/>
      <c r="AA1" s="9"/>
      <c r="AB1" s="9"/>
      <c r="AC1" s="9"/>
      <c r="AD1" s="9"/>
      <c r="AE1" s="9"/>
      <c r="AF1" s="9"/>
      <c r="AG1" s="9"/>
      <c r="AH1" s="9"/>
      <c r="AI1" s="9"/>
      <c r="AJ1" s="9"/>
      <c r="AK1" s="9"/>
      <c r="AL1" s="9"/>
      <c r="AM1" s="9"/>
    </row>
    <row r="2" s="4" customFormat="1" ht="12">
      <c r="B2" s="6"/>
      <c r="C2" s="7"/>
      <c r="D2" s="1375"/>
      <c r="E2" s="736"/>
      <c r="F2" s="737" t="s">
        <v>2</v>
      </c>
      <c r="G2" s="1060"/>
      <c r="H2" s="1171"/>
      <c r="J2" s="7"/>
      <c r="W2" s="9"/>
      <c r="X2" s="9"/>
      <c r="Y2" s="9"/>
      <c r="Z2" s="9"/>
      <c r="AA2" s="9"/>
      <c r="AB2" s="9"/>
      <c r="AC2" s="9"/>
      <c r="AD2" s="9"/>
      <c r="AE2" s="9"/>
      <c r="AF2" s="9"/>
      <c r="AG2" s="9"/>
      <c r="AH2" s="9"/>
      <c r="AI2" s="9"/>
      <c r="AJ2" s="9"/>
      <c r="AK2" s="9"/>
      <c r="AL2" s="9"/>
      <c r="AM2" s="9"/>
    </row>
    <row r="3" s="4" customFormat="1" ht="12">
      <c r="B3" s="6"/>
      <c r="C3" s="7"/>
      <c r="D3" s="1375"/>
      <c r="E3" s="736"/>
      <c r="F3" s="737" t="s">
        <v>1505</v>
      </c>
      <c r="G3" s="1060"/>
      <c r="H3" s="1171"/>
      <c r="J3" s="7"/>
      <c r="W3" s="9"/>
      <c r="X3" s="9"/>
      <c r="Y3" s="9"/>
      <c r="Z3" s="9"/>
      <c r="AA3" s="9"/>
      <c r="AB3" s="9"/>
      <c r="AC3" s="9"/>
      <c r="AD3" s="9"/>
      <c r="AE3" s="9"/>
      <c r="AF3" s="9"/>
      <c r="AG3" s="9"/>
      <c r="AH3" s="9"/>
      <c r="AI3" s="9"/>
      <c r="AJ3" s="9"/>
      <c r="AK3" s="9"/>
      <c r="AL3" s="9"/>
      <c r="AM3" s="9"/>
    </row>
    <row r="4" ht="20.25">
      <c r="C4" s="138" t="s">
        <v>82</v>
      </c>
      <c r="F4" s="139"/>
      <c r="G4" s="1175"/>
      <c r="K4" s="139"/>
    </row>
    <row r="5" s="1177" customFormat="1" ht="23.25" customHeight="1">
      <c r="A5" s="1178" t="s">
        <v>83</v>
      </c>
      <c r="B5" s="1179"/>
      <c r="C5" s="1180" t="s">
        <v>85</v>
      </c>
      <c r="D5" s="1180" t="s">
        <v>86</v>
      </c>
      <c r="E5" s="1180"/>
      <c r="F5" s="1180" t="s">
        <v>10</v>
      </c>
      <c r="G5" s="1181" t="s">
        <v>87</v>
      </c>
      <c r="H5" s="1182"/>
      <c r="J5" s="1180"/>
      <c r="K5" s="1180" t="s">
        <v>10</v>
      </c>
    </row>
    <row r="6" s="140" customFormat="1" ht="19.5" customHeight="1">
      <c r="A6" s="146" t="s">
        <v>88</v>
      </c>
      <c r="B6" s="147"/>
      <c r="C6" s="147"/>
      <c r="D6" s="147"/>
      <c r="E6" s="147"/>
      <c r="F6" s="147"/>
      <c r="G6" s="148"/>
      <c r="H6" s="1183"/>
    </row>
    <row r="7" ht="16.5" customHeight="1">
      <c r="A7" s="1243"/>
      <c r="B7" s="1227"/>
      <c r="C7" s="184" t="s">
        <v>1061</v>
      </c>
      <c r="D7" s="1203"/>
      <c r="E7" s="1376"/>
      <c r="F7" s="205"/>
      <c r="G7" s="1228" t="s">
        <v>704</v>
      </c>
      <c r="J7" s="1377"/>
      <c r="K7" s="205"/>
    </row>
    <row r="8" ht="17.25" customHeight="1">
      <c r="A8" s="1229">
        <v>1</v>
      </c>
      <c r="B8" s="255"/>
      <c r="C8" s="160" t="s">
        <v>1062</v>
      </c>
      <c r="D8" s="160" t="s">
        <v>93</v>
      </c>
      <c r="E8" s="1264"/>
      <c r="F8" s="219">
        <f>ROUND(L9*2*85%,-2)</f>
        <v>0</v>
      </c>
      <c r="G8" s="1230"/>
      <c r="J8" s="1264"/>
      <c r="K8" s="219">
        <v>7640</v>
      </c>
    </row>
    <row r="9" ht="17.25" customHeight="1">
      <c r="A9" s="1229">
        <f t="shared" ref="A9:A12" si="288">A8+1</f>
        <v>2</v>
      </c>
      <c r="B9" s="255"/>
      <c r="C9" s="160" t="s">
        <v>1063</v>
      </c>
      <c r="D9" s="160" t="s">
        <v>93</v>
      </c>
      <c r="E9" s="1264"/>
      <c r="F9" s="219">
        <f t="shared" ref="F9:F45" si="289">ROUND(K9*2*85%,-2)</f>
        <v>13000</v>
      </c>
      <c r="G9" s="1230"/>
      <c r="J9" s="1264"/>
      <c r="K9" s="219">
        <v>7640</v>
      </c>
    </row>
    <row r="10" ht="17.25" customHeight="1">
      <c r="A10" s="1229">
        <f t="shared" si="288"/>
        <v>3</v>
      </c>
      <c r="B10" s="255"/>
      <c r="C10" s="160" t="s">
        <v>1064</v>
      </c>
      <c r="D10" s="160" t="s">
        <v>93</v>
      </c>
      <c r="E10" s="1264"/>
      <c r="F10" s="219">
        <f t="shared" si="289"/>
        <v>13000</v>
      </c>
      <c r="G10" s="1230"/>
      <c r="J10" s="1264"/>
      <c r="K10" s="219">
        <v>7640</v>
      </c>
    </row>
    <row r="11" ht="17.25" customHeight="1">
      <c r="A11" s="1229">
        <f t="shared" si="288"/>
        <v>4</v>
      </c>
      <c r="B11" s="255"/>
      <c r="C11" s="160" t="s">
        <v>1065</v>
      </c>
      <c r="D11" s="160" t="s">
        <v>93</v>
      </c>
      <c r="E11" s="1264"/>
      <c r="F11" s="219">
        <f t="shared" si="289"/>
        <v>14600</v>
      </c>
      <c r="G11" s="1230"/>
      <c r="J11" s="1264"/>
      <c r="K11" s="219">
        <v>8580</v>
      </c>
    </row>
    <row r="12" ht="17.25" customHeight="1">
      <c r="A12" s="1229">
        <f t="shared" si="288"/>
        <v>5</v>
      </c>
      <c r="B12" s="215"/>
      <c r="C12" s="160" t="s">
        <v>1066</v>
      </c>
      <c r="D12" s="160" t="s">
        <v>93</v>
      </c>
      <c r="E12" s="1264"/>
      <c r="F12" s="219">
        <f t="shared" si="289"/>
        <v>15600</v>
      </c>
      <c r="G12" s="1230"/>
      <c r="J12" s="1264"/>
      <c r="K12" s="219">
        <v>9200</v>
      </c>
    </row>
    <row r="13" ht="17.25" customHeight="1">
      <c r="A13" s="1241"/>
      <c r="B13" s="169"/>
      <c r="C13" s="168" t="s">
        <v>103</v>
      </c>
      <c r="D13" s="160" t="s">
        <v>93</v>
      </c>
      <c r="E13" s="1264"/>
      <c r="F13" s="219"/>
      <c r="G13" s="1230"/>
      <c r="J13" s="1264"/>
      <c r="K13" s="219"/>
    </row>
    <row r="14" ht="17.25" customHeight="1">
      <c r="A14" s="1229">
        <f>A12+1</f>
        <v>6</v>
      </c>
      <c r="B14" s="251"/>
      <c r="C14" s="160" t="s">
        <v>1067</v>
      </c>
      <c r="D14" s="160" t="s">
        <v>93</v>
      </c>
      <c r="E14" s="1264"/>
      <c r="F14" s="219">
        <f t="shared" si="289"/>
        <v>5300</v>
      </c>
      <c r="G14" s="1230"/>
      <c r="J14" s="1264"/>
      <c r="K14" s="219">
        <v>3100</v>
      </c>
    </row>
    <row r="15" ht="17.25" customHeight="1">
      <c r="A15" s="1229">
        <f t="shared" ref="A15:A18" si="290">A14+1</f>
        <v>7</v>
      </c>
      <c r="B15" s="255"/>
      <c r="C15" s="160" t="s">
        <v>1068</v>
      </c>
      <c r="D15" s="160" t="s">
        <v>93</v>
      </c>
      <c r="E15" s="1264"/>
      <c r="F15" s="219">
        <f t="shared" si="289"/>
        <v>5300</v>
      </c>
      <c r="G15" s="1230"/>
      <c r="J15" s="1264"/>
      <c r="K15" s="219">
        <v>3100</v>
      </c>
    </row>
    <row r="16" ht="17.25" customHeight="1">
      <c r="A16" s="1229">
        <f t="shared" si="290"/>
        <v>8</v>
      </c>
      <c r="B16" s="255"/>
      <c r="C16" s="160" t="s">
        <v>1069</v>
      </c>
      <c r="D16" s="160" t="s">
        <v>93</v>
      </c>
      <c r="E16" s="1264"/>
      <c r="F16" s="219">
        <f t="shared" si="289"/>
        <v>5300</v>
      </c>
      <c r="G16" s="1230"/>
      <c r="J16" s="1264"/>
      <c r="K16" s="219">
        <v>3100</v>
      </c>
    </row>
    <row r="17" ht="17.25" customHeight="1">
      <c r="A17" s="1229">
        <f t="shared" si="290"/>
        <v>9</v>
      </c>
      <c r="B17" s="255"/>
      <c r="C17" s="160" t="s">
        <v>1070</v>
      </c>
      <c r="D17" s="160" t="s">
        <v>93</v>
      </c>
      <c r="E17" s="1264"/>
      <c r="F17" s="219">
        <f t="shared" si="289"/>
        <v>6100</v>
      </c>
      <c r="G17" s="1230"/>
      <c r="J17" s="1264"/>
      <c r="K17" s="219">
        <v>3610</v>
      </c>
    </row>
    <row r="18" ht="19.5" customHeight="1">
      <c r="A18" s="1291">
        <f t="shared" si="290"/>
        <v>10</v>
      </c>
      <c r="B18" s="251"/>
      <c r="C18" s="1210" t="s">
        <v>1071</v>
      </c>
      <c r="D18" s="194" t="s">
        <v>93</v>
      </c>
      <c r="E18" s="1378"/>
      <c r="F18" s="219">
        <f t="shared" si="289"/>
        <v>6700</v>
      </c>
      <c r="G18" s="1230"/>
      <c r="J18" s="1378"/>
      <c r="K18" s="1379">
        <v>3940</v>
      </c>
    </row>
    <row r="19" ht="16.5" customHeight="1">
      <c r="A19" s="201"/>
      <c r="B19" s="202"/>
      <c r="C19" s="184" t="s">
        <v>1093</v>
      </c>
      <c r="D19" s="1380"/>
      <c r="E19" s="1376"/>
      <c r="F19" s="219"/>
      <c r="G19" s="1228" t="s">
        <v>90</v>
      </c>
      <c r="J19" s="1377"/>
      <c r="K19" s="205"/>
    </row>
    <row r="20" ht="21" customHeight="1">
      <c r="A20" s="1229">
        <f>A18+1</f>
        <v>11</v>
      </c>
      <c r="B20" s="169"/>
      <c r="C20" s="1381" t="s">
        <v>1094</v>
      </c>
      <c r="D20" s="1381" t="s">
        <v>93</v>
      </c>
      <c r="E20" s="1381" t="s">
        <v>57</v>
      </c>
      <c r="F20" s="219">
        <f t="shared" si="289"/>
        <v>4500</v>
      </c>
      <c r="G20" s="1230"/>
      <c r="J20" s="1382" t="s">
        <v>57</v>
      </c>
      <c r="K20" s="160">
        <v>2620</v>
      </c>
    </row>
    <row r="21" ht="31.5" customHeight="1">
      <c r="A21" s="158">
        <f t="shared" ref="A21:A22" si="291">A20+1</f>
        <v>12</v>
      </c>
      <c r="B21" s="251"/>
      <c r="C21" s="221" t="s">
        <v>1095</v>
      </c>
      <c r="D21" s="221" t="s">
        <v>93</v>
      </c>
      <c r="E21" s="1383" t="s">
        <v>57</v>
      </c>
      <c r="F21" s="219">
        <f t="shared" si="289"/>
        <v>4500</v>
      </c>
      <c r="G21" s="1230"/>
      <c r="J21" s="1383" t="s">
        <v>57</v>
      </c>
      <c r="K21" s="1384">
        <v>2620</v>
      </c>
    </row>
    <row r="22" ht="32.25" customHeight="1">
      <c r="A22" s="158">
        <f t="shared" si="291"/>
        <v>13</v>
      </c>
      <c r="B22" s="215"/>
      <c r="C22" s="221" t="s">
        <v>1096</v>
      </c>
      <c r="D22" s="221" t="s">
        <v>93</v>
      </c>
      <c r="E22" s="1383" t="s">
        <v>57</v>
      </c>
      <c r="F22" s="219">
        <f t="shared" si="289"/>
        <v>4500</v>
      </c>
      <c r="G22" s="1230"/>
      <c r="J22" s="1383" t="s">
        <v>57</v>
      </c>
      <c r="K22" s="1384">
        <v>2620</v>
      </c>
    </row>
    <row r="23" ht="16.5" customHeight="1">
      <c r="A23" s="158"/>
      <c r="B23" s="195"/>
      <c r="C23" s="165" t="s">
        <v>1097</v>
      </c>
      <c r="D23" s="160"/>
      <c r="E23" s="1264"/>
      <c r="F23" s="219"/>
      <c r="G23" s="1230"/>
      <c r="J23" s="1264"/>
      <c r="K23" s="1206"/>
    </row>
    <row r="24" ht="21.75" customHeight="1">
      <c r="A24" s="158">
        <f>A22+1</f>
        <v>14</v>
      </c>
      <c r="B24" s="195"/>
      <c r="C24" s="1385" t="s">
        <v>1098</v>
      </c>
      <c r="D24" s="1381" t="s">
        <v>93</v>
      </c>
      <c r="E24" s="1386"/>
      <c r="F24" s="219">
        <f t="shared" si="289"/>
        <v>3100</v>
      </c>
      <c r="G24" s="1230"/>
      <c r="J24" s="1387"/>
      <c r="K24" s="1388">
        <v>1800</v>
      </c>
    </row>
    <row r="25" ht="21.75" customHeight="1">
      <c r="A25" s="158">
        <f>A24+1</f>
        <v>15</v>
      </c>
      <c r="B25" s="195"/>
      <c r="C25" s="1385" t="s">
        <v>1099</v>
      </c>
      <c r="D25" s="1381" t="s">
        <v>93</v>
      </c>
      <c r="E25" s="1381"/>
      <c r="F25" s="219">
        <f t="shared" si="289"/>
        <v>3100</v>
      </c>
      <c r="G25" s="1230"/>
      <c r="J25" s="1385"/>
      <c r="K25" s="1385">
        <v>1800</v>
      </c>
    </row>
    <row r="26" ht="21.75" customHeight="1">
      <c r="A26" s="220"/>
      <c r="B26" s="208"/>
      <c r="C26" s="168" t="s">
        <v>103</v>
      </c>
      <c r="D26" s="160"/>
      <c r="E26" s="1264"/>
      <c r="F26" s="219"/>
      <c r="G26" s="1230"/>
      <c r="J26" s="1264"/>
      <c r="K26" s="1206"/>
    </row>
    <row r="27" ht="19.5" customHeight="1">
      <c r="A27" s="158">
        <f>A25+1</f>
        <v>16</v>
      </c>
      <c r="B27" s="251"/>
      <c r="C27" s="221" t="s">
        <v>1100</v>
      </c>
      <c r="D27" s="221" t="s">
        <v>93</v>
      </c>
      <c r="E27" s="1383" t="s">
        <v>57</v>
      </c>
      <c r="F27" s="219">
        <f t="shared" si="289"/>
        <v>2000</v>
      </c>
      <c r="G27" s="1230"/>
      <c r="J27" s="1383" t="s">
        <v>57</v>
      </c>
      <c r="K27" s="1389">
        <v>1150</v>
      </c>
    </row>
    <row r="28" ht="19.5" customHeight="1">
      <c r="A28" s="158">
        <f t="shared" ref="A28:A32" si="292">A27+1</f>
        <v>17</v>
      </c>
      <c r="B28" s="255"/>
      <c r="C28" s="221" t="s">
        <v>1101</v>
      </c>
      <c r="D28" s="221" t="s">
        <v>93</v>
      </c>
      <c r="E28" s="1383" t="s">
        <v>57</v>
      </c>
      <c r="F28" s="219">
        <f t="shared" si="289"/>
        <v>2000</v>
      </c>
      <c r="G28" s="1230"/>
      <c r="J28" s="1383" t="s">
        <v>57</v>
      </c>
      <c r="K28" s="1389">
        <v>1150</v>
      </c>
    </row>
    <row r="29" ht="19.5" customHeight="1">
      <c r="A29" s="158">
        <f t="shared" si="292"/>
        <v>18</v>
      </c>
      <c r="B29" s="215"/>
      <c r="C29" s="221" t="s">
        <v>1102</v>
      </c>
      <c r="D29" s="221" t="s">
        <v>93</v>
      </c>
      <c r="E29" s="1383" t="s">
        <v>57</v>
      </c>
      <c r="F29" s="219">
        <f t="shared" si="289"/>
        <v>2000</v>
      </c>
      <c r="G29" s="1230"/>
      <c r="J29" s="1383" t="s">
        <v>57</v>
      </c>
      <c r="K29" s="1389">
        <v>1150</v>
      </c>
    </row>
    <row r="30" ht="19.5" customHeight="1">
      <c r="A30" s="158">
        <f t="shared" si="292"/>
        <v>19</v>
      </c>
      <c r="B30" s="251"/>
      <c r="C30" s="160" t="s">
        <v>1103</v>
      </c>
      <c r="D30" s="221" t="s">
        <v>112</v>
      </c>
      <c r="E30" s="1383" t="s">
        <v>57</v>
      </c>
      <c r="F30" s="219">
        <f t="shared" si="289"/>
        <v>1100</v>
      </c>
      <c r="G30" s="1230"/>
      <c r="J30" s="1383" t="s">
        <v>57</v>
      </c>
      <c r="K30" s="1389">
        <v>650</v>
      </c>
    </row>
    <row r="31" ht="19.5" customHeight="1">
      <c r="A31" s="158">
        <f t="shared" si="292"/>
        <v>20</v>
      </c>
      <c r="B31" s="255"/>
      <c r="C31" s="160" t="s">
        <v>1104</v>
      </c>
      <c r="D31" s="160" t="s">
        <v>112</v>
      </c>
      <c r="E31" s="1383" t="s">
        <v>57</v>
      </c>
      <c r="F31" s="219">
        <f t="shared" si="289"/>
        <v>1400</v>
      </c>
      <c r="G31" s="1230"/>
      <c r="J31" s="1383" t="s">
        <v>57</v>
      </c>
      <c r="K31" s="1389">
        <v>800</v>
      </c>
    </row>
    <row r="32" ht="33.75" customHeight="1">
      <c r="A32" s="171">
        <f t="shared" si="292"/>
        <v>21</v>
      </c>
      <c r="B32" s="1234"/>
      <c r="C32" s="173" t="s">
        <v>1105</v>
      </c>
      <c r="D32" s="173" t="s">
        <v>112</v>
      </c>
      <c r="E32" s="1390" t="s">
        <v>57</v>
      </c>
      <c r="F32" s="219">
        <f t="shared" si="289"/>
        <v>1400</v>
      </c>
      <c r="G32" s="1235"/>
      <c r="J32" s="1390" t="s">
        <v>57</v>
      </c>
      <c r="K32" s="1391">
        <v>800</v>
      </c>
    </row>
    <row r="33" ht="17.25" customHeight="1">
      <c r="A33" s="181"/>
      <c r="B33" s="1266"/>
      <c r="C33" s="184" t="s">
        <v>1084</v>
      </c>
      <c r="D33" s="1216"/>
      <c r="E33" s="1392"/>
      <c r="F33" s="219"/>
      <c r="G33" s="1228" t="s">
        <v>90</v>
      </c>
      <c r="H33" s="1170" t="s">
        <v>1085</v>
      </c>
      <c r="J33" s="1392"/>
      <c r="K33" s="203"/>
    </row>
    <row r="34" ht="19.5" customHeight="1">
      <c r="A34" s="158">
        <f>A32+1</f>
        <v>22</v>
      </c>
      <c r="B34" s="1248"/>
      <c r="C34" s="160" t="s">
        <v>1086</v>
      </c>
      <c r="D34" s="160" t="s">
        <v>93</v>
      </c>
      <c r="E34" s="1264"/>
      <c r="F34" s="219">
        <f t="shared" si="289"/>
        <v>5400</v>
      </c>
      <c r="G34" s="1230"/>
      <c r="J34" s="1264"/>
      <c r="K34" s="1389">
        <v>3200</v>
      </c>
    </row>
    <row r="35" ht="19.5" customHeight="1">
      <c r="A35" s="158">
        <f>A34+1</f>
        <v>23</v>
      </c>
      <c r="B35" s="617"/>
      <c r="C35" s="160" t="s">
        <v>1087</v>
      </c>
      <c r="D35" s="160" t="s">
        <v>93</v>
      </c>
      <c r="E35" s="1264"/>
      <c r="F35" s="219">
        <f t="shared" si="289"/>
        <v>5400</v>
      </c>
      <c r="G35" s="1230"/>
      <c r="J35" s="1264"/>
      <c r="K35" s="1389">
        <v>3200</v>
      </c>
    </row>
    <row r="36" ht="19.5" customHeight="1">
      <c r="A36" s="220"/>
      <c r="B36" s="251"/>
      <c r="C36" s="168" t="s">
        <v>103</v>
      </c>
      <c r="D36" s="160"/>
      <c r="E36" s="1264"/>
      <c r="F36" s="219">
        <f t="shared" si="289"/>
        <v>0</v>
      </c>
      <c r="G36" s="1230"/>
      <c r="J36" s="1264"/>
      <c r="K36" s="219"/>
    </row>
    <row r="37" ht="19.5" customHeight="1">
      <c r="A37" s="158">
        <f>A35+1</f>
        <v>24</v>
      </c>
      <c r="B37" s="255"/>
      <c r="C37" s="160" t="s">
        <v>1088</v>
      </c>
      <c r="D37" s="160" t="s">
        <v>93</v>
      </c>
      <c r="E37" s="1264"/>
      <c r="F37" s="219">
        <f t="shared" si="289"/>
        <v>2100</v>
      </c>
      <c r="G37" s="1230"/>
      <c r="J37" s="1264"/>
      <c r="K37" s="1389">
        <v>1230</v>
      </c>
    </row>
    <row r="38" ht="19.5" customHeight="1">
      <c r="A38" s="158">
        <f t="shared" ref="A38:A40" si="293">A37+1</f>
        <v>25</v>
      </c>
      <c r="B38" s="215"/>
      <c r="C38" s="160" t="s">
        <v>1089</v>
      </c>
      <c r="D38" s="160" t="s">
        <v>93</v>
      </c>
      <c r="E38" s="1264"/>
      <c r="F38" s="219">
        <f t="shared" si="289"/>
        <v>2100</v>
      </c>
      <c r="G38" s="1230"/>
      <c r="J38" s="1264"/>
      <c r="K38" s="1389">
        <v>1230</v>
      </c>
    </row>
    <row r="39" ht="33.75" customHeight="1">
      <c r="A39" s="158">
        <f t="shared" si="293"/>
        <v>26</v>
      </c>
      <c r="B39" s="169"/>
      <c r="C39" s="160" t="s">
        <v>1090</v>
      </c>
      <c r="D39" s="160" t="s">
        <v>112</v>
      </c>
      <c r="E39" s="1264"/>
      <c r="F39" s="219">
        <f t="shared" si="289"/>
        <v>1000</v>
      </c>
      <c r="G39" s="1230"/>
      <c r="J39" s="1264"/>
      <c r="K39" s="1389">
        <v>600</v>
      </c>
    </row>
    <row r="40" ht="33.75" customHeight="1">
      <c r="A40" s="198">
        <f t="shared" si="293"/>
        <v>27</v>
      </c>
      <c r="B40" s="172"/>
      <c r="C40" s="173" t="s">
        <v>1091</v>
      </c>
      <c r="D40" s="173" t="s">
        <v>112</v>
      </c>
      <c r="E40" s="1393"/>
      <c r="F40" s="219">
        <f t="shared" si="289"/>
        <v>1000</v>
      </c>
      <c r="G40" s="1235"/>
      <c r="J40" s="1393"/>
      <c r="K40" s="1391">
        <v>600</v>
      </c>
    </row>
    <row r="41" ht="16.5" customHeight="1">
      <c r="A41" s="214"/>
      <c r="B41" s="217"/>
      <c r="C41" s="153" t="s">
        <v>250</v>
      </c>
      <c r="D41" s="153"/>
      <c r="E41" s="1394" t="s">
        <v>214</v>
      </c>
      <c r="F41" s="219">
        <f t="shared" si="289"/>
        <v>0</v>
      </c>
      <c r="G41" s="1192" t="s">
        <v>222</v>
      </c>
      <c r="J41" s="1394"/>
      <c r="K41" s="1236"/>
    </row>
    <row r="42" ht="33" customHeight="1">
      <c r="A42" s="158">
        <f>A40+1</f>
        <v>28</v>
      </c>
      <c r="B42" s="169"/>
      <c r="C42" s="221" t="s">
        <v>1106</v>
      </c>
      <c r="D42" s="221" t="s">
        <v>93</v>
      </c>
      <c r="E42" s="1395" t="s">
        <v>57</v>
      </c>
      <c r="F42" s="219">
        <f t="shared" si="289"/>
        <v>6400</v>
      </c>
      <c r="G42" s="1192"/>
      <c r="J42" s="1264">
        <v>36.700000000000003</v>
      </c>
      <c r="K42" s="1396">
        <v>3750</v>
      </c>
    </row>
    <row r="43" ht="33" customHeight="1">
      <c r="A43" s="158">
        <f t="shared" ref="A43:A45" si="294">A42+1</f>
        <v>29</v>
      </c>
      <c r="B43" s="169"/>
      <c r="C43" s="221" t="s">
        <v>1506</v>
      </c>
      <c r="D43" s="221" t="s">
        <v>93</v>
      </c>
      <c r="E43" s="1395" t="s">
        <v>57</v>
      </c>
      <c r="F43" s="219">
        <f t="shared" si="289"/>
        <v>5600</v>
      </c>
      <c r="G43" s="1192"/>
      <c r="J43" s="1264">
        <v>32.399999999999999</v>
      </c>
      <c r="K43" s="1396">
        <v>3320</v>
      </c>
    </row>
    <row r="44" ht="33" customHeight="1">
      <c r="A44" s="158">
        <f t="shared" si="294"/>
        <v>30</v>
      </c>
      <c r="B44" s="169"/>
      <c r="C44" s="221" t="s">
        <v>1507</v>
      </c>
      <c r="D44" s="221" t="s">
        <v>93</v>
      </c>
      <c r="E44" s="1395" t="s">
        <v>57</v>
      </c>
      <c r="F44" s="219">
        <f t="shared" si="289"/>
        <v>8900</v>
      </c>
      <c r="G44" s="1192"/>
      <c r="J44" s="1264">
        <v>51.200000000000003</v>
      </c>
      <c r="K44" s="1396">
        <v>5220</v>
      </c>
    </row>
    <row r="45" ht="33" customHeight="1">
      <c r="A45" s="158">
        <f t="shared" si="294"/>
        <v>31</v>
      </c>
      <c r="B45" s="169"/>
      <c r="C45" s="221" t="s">
        <v>1107</v>
      </c>
      <c r="D45" s="221" t="s">
        <v>93</v>
      </c>
      <c r="E45" s="1395" t="s">
        <v>57</v>
      </c>
      <c r="F45" s="219">
        <f t="shared" si="289"/>
        <v>6500</v>
      </c>
      <c r="G45" s="1192"/>
      <c r="J45" s="1264">
        <v>37.799999999999997</v>
      </c>
      <c r="K45" s="1396">
        <v>3850</v>
      </c>
    </row>
    <row r="46" ht="16.5" customHeight="1">
      <c r="A46" s="220"/>
      <c r="B46" s="169"/>
      <c r="C46" s="168" t="s">
        <v>103</v>
      </c>
      <c r="D46" s="169"/>
      <c r="E46" s="1395" t="s">
        <v>57</v>
      </c>
      <c r="F46" s="163"/>
      <c r="G46" s="1192"/>
      <c r="J46" s="1264"/>
      <c r="K46" s="1396"/>
    </row>
    <row r="47" ht="33.75" customHeight="1">
      <c r="A47" s="158">
        <f>A45+1</f>
        <v>32</v>
      </c>
      <c r="B47" s="169"/>
      <c r="C47" s="221" t="s">
        <v>1108</v>
      </c>
      <c r="D47" s="221" t="s">
        <v>93</v>
      </c>
      <c r="E47" s="1395" t="s">
        <v>57</v>
      </c>
      <c r="F47" s="163">
        <f t="shared" ref="F47:F54" si="295">ROUND(K47*2*85%,-2)</f>
        <v>3500</v>
      </c>
      <c r="G47" s="1192"/>
      <c r="J47" s="1397">
        <v>20</v>
      </c>
      <c r="K47" s="1396">
        <v>2030</v>
      </c>
    </row>
    <row r="48" ht="33.75" customHeight="1">
      <c r="A48" s="158">
        <f t="shared" ref="A48:A54" si="296">A47+1</f>
        <v>33</v>
      </c>
      <c r="B48" s="169"/>
      <c r="C48" s="1398" t="s">
        <v>1508</v>
      </c>
      <c r="D48" s="221" t="s">
        <v>93</v>
      </c>
      <c r="E48" s="1395" t="s">
        <v>57</v>
      </c>
      <c r="F48" s="163">
        <f t="shared" si="295"/>
        <v>4100</v>
      </c>
      <c r="G48" s="1192"/>
      <c r="J48" s="1397">
        <v>23.5</v>
      </c>
      <c r="K48" s="1396">
        <v>2390</v>
      </c>
    </row>
    <row r="49" ht="33.75" customHeight="1">
      <c r="A49" s="158">
        <f t="shared" si="296"/>
        <v>34</v>
      </c>
      <c r="B49" s="169"/>
      <c r="C49" s="221" t="s">
        <v>1509</v>
      </c>
      <c r="D49" s="221" t="s">
        <v>93</v>
      </c>
      <c r="E49" s="1395" t="s">
        <v>57</v>
      </c>
      <c r="F49" s="163">
        <f t="shared" si="295"/>
        <v>5200</v>
      </c>
      <c r="G49" s="1192"/>
      <c r="J49" s="1397">
        <v>30</v>
      </c>
      <c r="K49" s="1396">
        <v>3050</v>
      </c>
    </row>
    <row r="50" ht="33.75" customHeight="1">
      <c r="A50" s="158">
        <f t="shared" si="296"/>
        <v>35</v>
      </c>
      <c r="B50" s="169"/>
      <c r="C50" s="221" t="s">
        <v>1109</v>
      </c>
      <c r="D50" s="221" t="s">
        <v>93</v>
      </c>
      <c r="E50" s="1395" t="s">
        <v>57</v>
      </c>
      <c r="F50" s="163">
        <f t="shared" si="295"/>
        <v>4100</v>
      </c>
      <c r="G50" s="1192"/>
      <c r="J50" s="1397">
        <v>23.5</v>
      </c>
      <c r="K50" s="1396">
        <v>2410</v>
      </c>
    </row>
    <row r="51" ht="33.75" customHeight="1">
      <c r="A51" s="158">
        <f t="shared" si="296"/>
        <v>36</v>
      </c>
      <c r="B51" s="169"/>
      <c r="C51" s="221" t="s">
        <v>1110</v>
      </c>
      <c r="D51" s="221" t="s">
        <v>112</v>
      </c>
      <c r="E51" s="1395" t="s">
        <v>57</v>
      </c>
      <c r="F51" s="163">
        <f t="shared" si="295"/>
        <v>2500</v>
      </c>
      <c r="G51" s="1192"/>
      <c r="J51" s="1264">
        <v>14.300000000000001</v>
      </c>
      <c r="K51" s="1396">
        <v>1460</v>
      </c>
    </row>
    <row r="52" ht="33.75" customHeight="1">
      <c r="A52" s="158">
        <f t="shared" si="296"/>
        <v>37</v>
      </c>
      <c r="B52" s="169"/>
      <c r="C52" s="221" t="s">
        <v>1510</v>
      </c>
      <c r="D52" s="160" t="s">
        <v>112</v>
      </c>
      <c r="E52" s="1395" t="s">
        <v>57</v>
      </c>
      <c r="F52" s="163">
        <f t="shared" si="295"/>
        <v>2400</v>
      </c>
      <c r="G52" s="1192"/>
      <c r="J52" s="1264">
        <v>14</v>
      </c>
      <c r="K52" s="1396">
        <v>1430</v>
      </c>
    </row>
    <row r="53" ht="33.75" customHeight="1">
      <c r="A53" s="158">
        <f t="shared" si="296"/>
        <v>38</v>
      </c>
      <c r="B53" s="169"/>
      <c r="C53" s="221" t="s">
        <v>1511</v>
      </c>
      <c r="D53" s="160" t="s">
        <v>112</v>
      </c>
      <c r="E53" s="1395" t="s">
        <v>57</v>
      </c>
      <c r="F53" s="163">
        <f t="shared" si="295"/>
        <v>3100</v>
      </c>
      <c r="G53" s="1192"/>
      <c r="J53" s="1264">
        <v>18</v>
      </c>
      <c r="K53" s="1396">
        <v>1820</v>
      </c>
    </row>
    <row r="54" ht="33.75" customHeight="1">
      <c r="A54" s="171">
        <f t="shared" si="296"/>
        <v>39</v>
      </c>
      <c r="B54" s="172"/>
      <c r="C54" s="213" t="s">
        <v>1111</v>
      </c>
      <c r="D54" s="173" t="s">
        <v>112</v>
      </c>
      <c r="E54" s="1395" t="s">
        <v>57</v>
      </c>
      <c r="F54" s="163">
        <f t="shared" si="295"/>
        <v>2500</v>
      </c>
      <c r="G54" s="1196"/>
      <c r="J54" s="1399">
        <v>14.5</v>
      </c>
      <c r="K54" s="1400">
        <v>1470</v>
      </c>
    </row>
    <row r="55" ht="16.5" customHeight="1">
      <c r="A55" s="1260"/>
      <c r="B55" s="1401"/>
      <c r="C55" s="1402" t="s">
        <v>221</v>
      </c>
      <c r="D55" s="1403"/>
      <c r="E55" s="1404"/>
      <c r="F55" s="1405"/>
      <c r="G55" s="156" t="s">
        <v>222</v>
      </c>
      <c r="J55" s="1394"/>
      <c r="K55" s="1406"/>
    </row>
    <row r="56" s="140" customFormat="1" ht="16.5" customHeight="1">
      <c r="A56" s="1407">
        <f>A54+1</f>
        <v>40</v>
      </c>
      <c r="B56" s="1408"/>
      <c r="C56" s="1409" t="s">
        <v>1112</v>
      </c>
      <c r="D56" s="1410" t="s">
        <v>93</v>
      </c>
      <c r="E56" s="1411" t="s">
        <v>57</v>
      </c>
      <c r="F56" s="1412">
        <f>ROUND(K56*2*80%,-2)</f>
        <v>0</v>
      </c>
      <c r="G56" s="162"/>
      <c r="H56" s="1225" t="s">
        <v>1085</v>
      </c>
      <c r="I56" s="1226"/>
      <c r="J56" s="1226"/>
      <c r="K56" s="1226"/>
      <c r="L56" s="1226"/>
      <c r="M56" s="1226"/>
      <c r="N56" s="1226"/>
      <c r="O56" s="1226"/>
      <c r="P56" s="1226"/>
      <c r="Q56" s="1226"/>
      <c r="R56" s="1226"/>
      <c r="S56" s="1226"/>
    </row>
    <row r="57" s="140" customFormat="1" ht="16.5" customHeight="1">
      <c r="A57" s="1407">
        <f t="shared" ref="A57:A58" si="297">A56+1</f>
        <v>41</v>
      </c>
      <c r="B57" s="1408"/>
      <c r="C57" s="1410" t="s">
        <v>1512</v>
      </c>
      <c r="D57" s="1410" t="s">
        <v>93</v>
      </c>
      <c r="E57" s="1411" t="s">
        <v>57</v>
      </c>
      <c r="F57" s="1412">
        <f t="shared" ref="F57:F120" si="298">ROUND(K57*2*85%,-2)</f>
        <v>6600</v>
      </c>
      <c r="G57" s="162"/>
      <c r="H57" s="1170" t="s">
        <v>1513</v>
      </c>
      <c r="J57" s="1264">
        <v>38</v>
      </c>
      <c r="K57" s="1413">
        <v>3890</v>
      </c>
      <c r="L57" s="1170"/>
    </row>
    <row r="58" s="140" customFormat="1" ht="16.5" customHeight="1">
      <c r="A58" s="1407">
        <f t="shared" si="297"/>
        <v>42</v>
      </c>
      <c r="B58" s="1408"/>
      <c r="C58" s="1409" t="s">
        <v>1113</v>
      </c>
      <c r="D58" s="1410" t="s">
        <v>93</v>
      </c>
      <c r="E58" s="1411" t="s">
        <v>57</v>
      </c>
      <c r="F58" s="1412">
        <f t="shared" si="298"/>
        <v>6400</v>
      </c>
      <c r="G58" s="162"/>
      <c r="H58" s="1183"/>
      <c r="J58" s="1264">
        <v>37</v>
      </c>
      <c r="K58" s="1414">
        <v>3780</v>
      </c>
    </row>
    <row r="59" s="140" customFormat="1" ht="16.5" customHeight="1">
      <c r="A59" s="1229"/>
      <c r="B59" s="159"/>
      <c r="C59" s="165" t="s">
        <v>229</v>
      </c>
      <c r="D59" s="160"/>
      <c r="E59" s="1395" t="s">
        <v>57</v>
      </c>
      <c r="F59" s="1412">
        <f t="shared" si="298"/>
        <v>0</v>
      </c>
      <c r="G59" s="162"/>
      <c r="H59" s="1183"/>
      <c r="J59" s="1264"/>
      <c r="K59" s="1414"/>
    </row>
    <row r="60" ht="16.5" customHeight="1">
      <c r="A60" s="1229">
        <f>A58+1</f>
        <v>43</v>
      </c>
      <c r="B60" s="159"/>
      <c r="C60" s="160" t="s">
        <v>1514</v>
      </c>
      <c r="D60" s="160" t="s">
        <v>93</v>
      </c>
      <c r="E60" s="1395" t="s">
        <v>57</v>
      </c>
      <c r="F60" s="1412">
        <f t="shared" si="298"/>
        <v>5300</v>
      </c>
      <c r="G60" s="162"/>
      <c r="J60" s="1397">
        <v>30.5</v>
      </c>
      <c r="K60" s="1414">
        <v>3090</v>
      </c>
    </row>
    <row r="61" ht="16.5" customHeight="1">
      <c r="A61" s="1229">
        <f t="shared" ref="A61:A62" si="299">A60+1</f>
        <v>44</v>
      </c>
      <c r="B61" s="159"/>
      <c r="C61" s="160" t="s">
        <v>1515</v>
      </c>
      <c r="D61" s="160" t="s">
        <v>93</v>
      </c>
      <c r="E61" s="1395" t="s">
        <v>57</v>
      </c>
      <c r="F61" s="1412">
        <f t="shared" si="298"/>
        <v>5300</v>
      </c>
      <c r="G61" s="162"/>
      <c r="J61" s="1397">
        <v>30.5</v>
      </c>
      <c r="K61" s="1414">
        <v>3090</v>
      </c>
    </row>
    <row r="62" ht="16.5" customHeight="1">
      <c r="A62" s="1229">
        <f t="shared" si="299"/>
        <v>45</v>
      </c>
      <c r="B62" s="159"/>
      <c r="C62" s="160" t="s">
        <v>1516</v>
      </c>
      <c r="D62" s="160" t="s">
        <v>93</v>
      </c>
      <c r="E62" s="1395" t="s">
        <v>57</v>
      </c>
      <c r="F62" s="1412">
        <f t="shared" si="298"/>
        <v>4900</v>
      </c>
      <c r="G62" s="162"/>
      <c r="J62" s="1264">
        <v>28.5</v>
      </c>
      <c r="K62" s="1414">
        <v>2900</v>
      </c>
    </row>
    <row r="63" ht="16.5" customHeight="1">
      <c r="A63" s="1241"/>
      <c r="B63" s="169"/>
      <c r="C63" s="168" t="s">
        <v>103</v>
      </c>
      <c r="D63" s="160"/>
      <c r="E63" s="1395" t="s">
        <v>57</v>
      </c>
      <c r="F63" s="1412">
        <f t="shared" si="298"/>
        <v>0</v>
      </c>
      <c r="G63" s="162"/>
      <c r="J63" s="1264"/>
      <c r="K63" s="1414"/>
    </row>
    <row r="64" ht="16.5" customHeight="1">
      <c r="A64" s="1229">
        <f>A62+1</f>
        <v>46</v>
      </c>
      <c r="B64" s="169"/>
      <c r="C64" s="160" t="s">
        <v>1114</v>
      </c>
      <c r="D64" s="160" t="s">
        <v>93</v>
      </c>
      <c r="E64" s="1395" t="s">
        <v>57</v>
      </c>
      <c r="F64" s="1412">
        <f t="shared" si="298"/>
        <v>2900</v>
      </c>
      <c r="G64" s="162"/>
      <c r="J64" s="1264">
        <v>16.5</v>
      </c>
      <c r="K64" s="1414">
        <v>1680</v>
      </c>
    </row>
    <row r="65" ht="16.5" customHeight="1">
      <c r="A65" s="1229">
        <f t="shared" ref="A65:A71" si="300">A64+1</f>
        <v>47</v>
      </c>
      <c r="B65" s="169"/>
      <c r="C65" s="160" t="s">
        <v>1517</v>
      </c>
      <c r="D65" s="160" t="s">
        <v>93</v>
      </c>
      <c r="E65" s="1395" t="s">
        <v>57</v>
      </c>
      <c r="F65" s="1412">
        <f t="shared" si="298"/>
        <v>3000</v>
      </c>
      <c r="G65" s="162"/>
      <c r="J65" s="1397">
        <v>18</v>
      </c>
      <c r="K65" s="1414">
        <v>1790</v>
      </c>
    </row>
    <row r="66" ht="16.5" customHeight="1">
      <c r="A66" s="1229">
        <f t="shared" si="300"/>
        <v>48</v>
      </c>
      <c r="B66" s="169"/>
      <c r="C66" s="160" t="s">
        <v>1518</v>
      </c>
      <c r="D66" s="160" t="s">
        <v>93</v>
      </c>
      <c r="E66" s="1395" t="s">
        <v>57</v>
      </c>
      <c r="F66" s="1412">
        <f t="shared" si="298"/>
        <v>3000</v>
      </c>
      <c r="G66" s="162"/>
      <c r="J66" s="1397">
        <v>18</v>
      </c>
      <c r="K66" s="1414">
        <v>1790</v>
      </c>
    </row>
    <row r="67" ht="16.5" customHeight="1">
      <c r="A67" s="1229">
        <f t="shared" si="300"/>
        <v>49</v>
      </c>
      <c r="B67" s="169"/>
      <c r="C67" s="160" t="s">
        <v>1115</v>
      </c>
      <c r="D67" s="160" t="s">
        <v>93</v>
      </c>
      <c r="E67" s="1395" t="s">
        <v>57</v>
      </c>
      <c r="F67" s="1412">
        <f t="shared" si="298"/>
        <v>3000</v>
      </c>
      <c r="G67" s="162"/>
      <c r="J67" s="1397">
        <v>18</v>
      </c>
      <c r="K67" s="1414">
        <v>1790</v>
      </c>
    </row>
    <row r="68" ht="34.5" customHeight="1">
      <c r="A68" s="1229">
        <f t="shared" si="300"/>
        <v>50</v>
      </c>
      <c r="B68" s="169"/>
      <c r="C68" s="160" t="s">
        <v>1116</v>
      </c>
      <c r="D68" s="160" t="s">
        <v>112</v>
      </c>
      <c r="E68" s="1395" t="s">
        <v>57</v>
      </c>
      <c r="F68" s="1412">
        <f t="shared" si="298"/>
        <v>1100</v>
      </c>
      <c r="G68" s="162"/>
      <c r="J68" s="1264">
        <v>6.5</v>
      </c>
      <c r="K68" s="1414">
        <v>670</v>
      </c>
    </row>
    <row r="69" ht="34.5" customHeight="1">
      <c r="A69" s="1229">
        <f t="shared" si="300"/>
        <v>51</v>
      </c>
      <c r="B69" s="169"/>
      <c r="C69" s="160" t="s">
        <v>1519</v>
      </c>
      <c r="D69" s="160" t="s">
        <v>112</v>
      </c>
      <c r="E69" s="1395" t="s">
        <v>57</v>
      </c>
      <c r="F69" s="1412">
        <f t="shared" si="298"/>
        <v>1400</v>
      </c>
      <c r="G69" s="162"/>
      <c r="J69" s="1264">
        <v>8</v>
      </c>
      <c r="K69" s="1414">
        <v>800</v>
      </c>
    </row>
    <row r="70" ht="34.5" customHeight="1">
      <c r="A70" s="1229">
        <f t="shared" si="300"/>
        <v>52</v>
      </c>
      <c r="B70" s="169"/>
      <c r="C70" s="160" t="s">
        <v>1520</v>
      </c>
      <c r="D70" s="160" t="s">
        <v>112</v>
      </c>
      <c r="E70" s="1395" t="s">
        <v>57</v>
      </c>
      <c r="F70" s="1412">
        <f t="shared" si="298"/>
        <v>1400</v>
      </c>
      <c r="G70" s="162"/>
      <c r="J70" s="1264">
        <v>8</v>
      </c>
      <c r="K70" s="1414">
        <v>800</v>
      </c>
    </row>
    <row r="71" ht="34.5" customHeight="1">
      <c r="A71" s="1242">
        <f t="shared" si="300"/>
        <v>53</v>
      </c>
      <c r="B71" s="172"/>
      <c r="C71" s="173" t="s">
        <v>1117</v>
      </c>
      <c r="D71" s="173" t="s">
        <v>112</v>
      </c>
      <c r="E71" s="1395" t="s">
        <v>57</v>
      </c>
      <c r="F71" s="1412">
        <f t="shared" si="298"/>
        <v>1400</v>
      </c>
      <c r="G71" s="174"/>
      <c r="J71" s="1393">
        <v>8</v>
      </c>
      <c r="K71" s="1415">
        <v>800</v>
      </c>
    </row>
    <row r="72" ht="16.5" customHeight="1">
      <c r="A72" s="1243"/>
      <c r="B72" s="1227"/>
      <c r="C72" s="240" t="s">
        <v>329</v>
      </c>
      <c r="D72" s="202"/>
      <c r="E72" s="1395"/>
      <c r="F72" s="205"/>
      <c r="G72" s="206" t="s">
        <v>222</v>
      </c>
      <c r="H72" s="1170" t="s">
        <v>1085</v>
      </c>
      <c r="J72" s="1377"/>
      <c r="K72" s="205"/>
    </row>
    <row r="73" ht="32.25" customHeight="1">
      <c r="A73" s="1229">
        <f>A71+1</f>
        <v>54</v>
      </c>
      <c r="B73" s="255"/>
      <c r="C73" s="160" t="s">
        <v>1521</v>
      </c>
      <c r="D73" s="160" t="s">
        <v>93</v>
      </c>
      <c r="E73" s="1395" t="s">
        <v>57</v>
      </c>
      <c r="F73" s="163">
        <f t="shared" si="298"/>
        <v>8100</v>
      </c>
      <c r="G73" s="162"/>
      <c r="J73" s="1264">
        <v>46</v>
      </c>
      <c r="K73" s="1414">
        <v>4740</v>
      </c>
    </row>
    <row r="74" ht="21" customHeight="1">
      <c r="A74" s="1229">
        <f t="shared" ref="A74:A76" si="301">A73+1</f>
        <v>55</v>
      </c>
      <c r="B74" s="255"/>
      <c r="C74" s="1416" t="s">
        <v>1522</v>
      </c>
      <c r="D74" s="160" t="s">
        <v>93</v>
      </c>
      <c r="E74" s="1395" t="s">
        <v>57</v>
      </c>
      <c r="F74" s="163">
        <f t="shared" si="298"/>
        <v>6700</v>
      </c>
      <c r="G74" s="162"/>
      <c r="H74" s="1170" t="s">
        <v>1523</v>
      </c>
      <c r="J74" s="1264">
        <v>38.5</v>
      </c>
      <c r="K74" s="1413">
        <v>3970</v>
      </c>
    </row>
    <row r="75" ht="21" customHeight="1">
      <c r="A75" s="1229">
        <f t="shared" si="301"/>
        <v>56</v>
      </c>
      <c r="B75" s="255"/>
      <c r="C75" s="160" t="s">
        <v>1524</v>
      </c>
      <c r="D75" s="160" t="s">
        <v>93</v>
      </c>
      <c r="E75" s="1395" t="s">
        <v>57</v>
      </c>
      <c r="F75" s="163">
        <f t="shared" si="298"/>
        <v>6700</v>
      </c>
      <c r="G75" s="162"/>
      <c r="J75" s="1264">
        <v>38.5</v>
      </c>
      <c r="K75" s="1414">
        <v>3970</v>
      </c>
    </row>
    <row r="76" ht="21" customHeight="1">
      <c r="A76" s="1229">
        <f t="shared" si="301"/>
        <v>57</v>
      </c>
      <c r="B76" s="215"/>
      <c r="C76" s="1416" t="s">
        <v>1525</v>
      </c>
      <c r="D76" s="160" t="s">
        <v>93</v>
      </c>
      <c r="E76" s="1395" t="s">
        <v>57</v>
      </c>
      <c r="F76" s="163">
        <f t="shared" si="298"/>
        <v>6500</v>
      </c>
      <c r="G76" s="162"/>
      <c r="H76" s="1170" t="s">
        <v>1523</v>
      </c>
      <c r="J76" s="1264">
        <v>37</v>
      </c>
      <c r="K76" s="1413">
        <v>3810</v>
      </c>
    </row>
    <row r="77" ht="16.5" customHeight="1">
      <c r="A77" s="1241"/>
      <c r="B77" s="169"/>
      <c r="C77" s="168" t="s">
        <v>103</v>
      </c>
      <c r="D77" s="169"/>
      <c r="E77" s="1395" t="s">
        <v>57</v>
      </c>
      <c r="F77" s="163">
        <f t="shared" si="298"/>
        <v>0</v>
      </c>
      <c r="G77" s="162"/>
      <c r="J77" s="1264"/>
      <c r="K77" s="1414">
        <v>0</v>
      </c>
    </row>
    <row r="78" ht="17.25" customHeight="1">
      <c r="A78" s="1229">
        <f>A76+1</f>
        <v>58</v>
      </c>
      <c r="B78" s="251"/>
      <c r="C78" s="160" t="s">
        <v>1526</v>
      </c>
      <c r="D78" s="160" t="s">
        <v>93</v>
      </c>
      <c r="E78" s="1395" t="s">
        <v>57</v>
      </c>
      <c r="F78" s="163">
        <f t="shared" si="298"/>
        <v>3000</v>
      </c>
      <c r="G78" s="162"/>
      <c r="J78" s="1264">
        <v>17.199999999999999</v>
      </c>
      <c r="K78" s="1414">
        <v>1770</v>
      </c>
    </row>
    <row r="79" ht="17.25" customHeight="1">
      <c r="A79" s="1229">
        <f t="shared" ref="A79:A85" si="302">A78+1</f>
        <v>59</v>
      </c>
      <c r="B79" s="255"/>
      <c r="C79" s="160" t="s">
        <v>1527</v>
      </c>
      <c r="D79" s="160" t="s">
        <v>93</v>
      </c>
      <c r="E79" s="1395" t="s">
        <v>57</v>
      </c>
      <c r="F79" s="163">
        <f t="shared" si="298"/>
        <v>2800</v>
      </c>
      <c r="G79" s="162"/>
      <c r="J79" s="1264">
        <v>16</v>
      </c>
      <c r="K79" s="1414">
        <v>1650</v>
      </c>
    </row>
    <row r="80" ht="17.25" customHeight="1">
      <c r="A80" s="1229">
        <f t="shared" si="302"/>
        <v>60</v>
      </c>
      <c r="B80" s="255"/>
      <c r="C80" s="160" t="s">
        <v>1528</v>
      </c>
      <c r="D80" s="160" t="s">
        <v>93</v>
      </c>
      <c r="E80" s="1395" t="s">
        <v>57</v>
      </c>
      <c r="F80" s="163">
        <f t="shared" si="298"/>
        <v>3000</v>
      </c>
      <c r="G80" s="162"/>
      <c r="J80" s="1264">
        <v>17.199999999999999</v>
      </c>
      <c r="K80" s="1414">
        <v>1770</v>
      </c>
    </row>
    <row r="81" ht="16.5" customHeight="1">
      <c r="A81" s="1229">
        <f t="shared" si="302"/>
        <v>61</v>
      </c>
      <c r="B81" s="215"/>
      <c r="C81" s="160" t="s">
        <v>1529</v>
      </c>
      <c r="D81" s="160" t="s">
        <v>93</v>
      </c>
      <c r="E81" s="1395" t="s">
        <v>57</v>
      </c>
      <c r="F81" s="163">
        <f t="shared" si="298"/>
        <v>3000</v>
      </c>
      <c r="G81" s="162"/>
      <c r="J81" s="1264">
        <v>17.199999999999999</v>
      </c>
      <c r="K81" s="1414">
        <v>1770</v>
      </c>
    </row>
    <row r="82" ht="31.5" customHeight="1">
      <c r="A82" s="1229">
        <f t="shared" si="302"/>
        <v>62</v>
      </c>
      <c r="B82" s="251"/>
      <c r="C82" s="160" t="s">
        <v>1530</v>
      </c>
      <c r="D82" s="160" t="s">
        <v>112</v>
      </c>
      <c r="E82" s="1395" t="s">
        <v>57</v>
      </c>
      <c r="F82" s="163">
        <f t="shared" si="298"/>
        <v>1500</v>
      </c>
      <c r="G82" s="162"/>
      <c r="J82" s="1264">
        <v>8.5</v>
      </c>
      <c r="K82" s="1414">
        <v>880</v>
      </c>
    </row>
    <row r="83" ht="31.5" customHeight="1">
      <c r="A83" s="1229">
        <f t="shared" si="302"/>
        <v>63</v>
      </c>
      <c r="B83" s="255"/>
      <c r="C83" s="160" t="s">
        <v>1531</v>
      </c>
      <c r="D83" s="160" t="s">
        <v>112</v>
      </c>
      <c r="E83" s="1395" t="s">
        <v>57</v>
      </c>
      <c r="F83" s="163">
        <f t="shared" si="298"/>
        <v>1300</v>
      </c>
      <c r="G83" s="162"/>
      <c r="J83" s="1264">
        <v>7.2000000000000002</v>
      </c>
      <c r="K83" s="1414">
        <v>740</v>
      </c>
    </row>
    <row r="84" ht="31.5" customHeight="1">
      <c r="A84" s="1229">
        <f t="shared" si="302"/>
        <v>64</v>
      </c>
      <c r="B84" s="255"/>
      <c r="C84" s="160" t="s">
        <v>1532</v>
      </c>
      <c r="D84" s="160" t="s">
        <v>112</v>
      </c>
      <c r="E84" s="1395" t="s">
        <v>57</v>
      </c>
      <c r="F84" s="163">
        <f t="shared" si="298"/>
        <v>1500</v>
      </c>
      <c r="G84" s="162"/>
      <c r="J84" s="1264">
        <v>8.5</v>
      </c>
      <c r="K84" s="1414">
        <v>880</v>
      </c>
    </row>
    <row r="85" ht="31.5" customHeight="1">
      <c r="A85" s="1242">
        <f t="shared" si="302"/>
        <v>65</v>
      </c>
      <c r="B85" s="1234"/>
      <c r="C85" s="173" t="s">
        <v>1533</v>
      </c>
      <c r="D85" s="173" t="s">
        <v>112</v>
      </c>
      <c r="E85" s="1395" t="s">
        <v>57</v>
      </c>
      <c r="F85" s="163">
        <f t="shared" si="298"/>
        <v>1500</v>
      </c>
      <c r="G85" s="174"/>
      <c r="J85" s="1393">
        <v>8.5</v>
      </c>
      <c r="K85" s="1415">
        <v>880</v>
      </c>
    </row>
    <row r="86" ht="16.5" customHeight="1">
      <c r="A86" s="1243"/>
      <c r="B86" s="1227"/>
      <c r="C86" s="240" t="s">
        <v>1119</v>
      </c>
      <c r="D86" s="202"/>
      <c r="E86" s="1394"/>
      <c r="F86" s="205"/>
      <c r="G86" s="206" t="s">
        <v>704</v>
      </c>
      <c r="J86" s="1377"/>
      <c r="K86" s="205"/>
    </row>
    <row r="87" ht="19.5" customHeight="1">
      <c r="A87" s="1229">
        <f>A85+1</f>
        <v>66</v>
      </c>
      <c r="B87" s="255"/>
      <c r="C87" s="160" t="s">
        <v>1120</v>
      </c>
      <c r="D87" s="160" t="s">
        <v>93</v>
      </c>
      <c r="E87" s="1264"/>
      <c r="F87" s="219">
        <f t="shared" si="298"/>
        <v>7700</v>
      </c>
      <c r="G87" s="162"/>
      <c r="J87" s="1264"/>
      <c r="K87" s="219">
        <v>4540</v>
      </c>
    </row>
    <row r="88" ht="19.5" customHeight="1">
      <c r="A88" s="1229">
        <f t="shared" ref="A88:A91" si="303">A87+1</f>
        <v>67</v>
      </c>
      <c r="B88" s="255"/>
      <c r="C88" s="160" t="s">
        <v>1121</v>
      </c>
      <c r="D88" s="160" t="s">
        <v>93</v>
      </c>
      <c r="E88" s="1264"/>
      <c r="F88" s="219">
        <f t="shared" si="298"/>
        <v>7700</v>
      </c>
      <c r="G88" s="162"/>
      <c r="J88" s="1264"/>
      <c r="K88" s="219">
        <v>4540</v>
      </c>
    </row>
    <row r="89" ht="19.5" customHeight="1">
      <c r="A89" s="1229">
        <f t="shared" si="303"/>
        <v>68</v>
      </c>
      <c r="B89" s="255"/>
      <c r="C89" s="160" t="s">
        <v>1122</v>
      </c>
      <c r="D89" s="160" t="s">
        <v>93</v>
      </c>
      <c r="E89" s="1264"/>
      <c r="F89" s="219">
        <f t="shared" si="298"/>
        <v>7700</v>
      </c>
      <c r="G89" s="162"/>
      <c r="J89" s="1264"/>
      <c r="K89" s="219">
        <v>4540</v>
      </c>
    </row>
    <row r="90" ht="19.5" customHeight="1">
      <c r="A90" s="1229">
        <f t="shared" si="303"/>
        <v>69</v>
      </c>
      <c r="B90" s="255"/>
      <c r="C90" s="160" t="s">
        <v>1123</v>
      </c>
      <c r="D90" s="160" t="s">
        <v>93</v>
      </c>
      <c r="E90" s="1264"/>
      <c r="F90" s="219">
        <f t="shared" si="298"/>
        <v>7700</v>
      </c>
      <c r="G90" s="162"/>
      <c r="J90" s="1264"/>
      <c r="K90" s="219">
        <v>4540</v>
      </c>
    </row>
    <row r="91" ht="19.5" customHeight="1">
      <c r="A91" s="1229">
        <f t="shared" si="303"/>
        <v>70</v>
      </c>
      <c r="B91" s="215"/>
      <c r="C91" s="160" t="s">
        <v>1124</v>
      </c>
      <c r="D91" s="160" t="s">
        <v>93</v>
      </c>
      <c r="E91" s="1264"/>
      <c r="F91" s="219">
        <f t="shared" si="298"/>
        <v>9600</v>
      </c>
      <c r="G91" s="162"/>
      <c r="J91" s="1264"/>
      <c r="K91" s="219">
        <v>5640</v>
      </c>
    </row>
    <row r="92" ht="16.5" customHeight="1">
      <c r="A92" s="1241"/>
      <c r="B92" s="169"/>
      <c r="C92" s="168" t="s">
        <v>103</v>
      </c>
      <c r="D92" s="169"/>
      <c r="E92" s="1264"/>
      <c r="F92" s="219"/>
      <c r="G92" s="162"/>
      <c r="J92" s="1264"/>
      <c r="K92" s="219"/>
    </row>
    <row r="93" ht="21" customHeight="1">
      <c r="A93" s="1229">
        <f>A91+1</f>
        <v>71</v>
      </c>
      <c r="B93" s="251"/>
      <c r="C93" s="160" t="s">
        <v>1125</v>
      </c>
      <c r="D93" s="160" t="s">
        <v>93</v>
      </c>
      <c r="E93" s="1264"/>
      <c r="F93" s="219">
        <f t="shared" si="298"/>
        <v>3400</v>
      </c>
      <c r="G93" s="162"/>
      <c r="J93" s="1264"/>
      <c r="K93" s="219">
        <v>1990</v>
      </c>
    </row>
    <row r="94" ht="21" customHeight="1">
      <c r="A94" s="1229">
        <f t="shared" ref="A94:A102" si="304">A93+1</f>
        <v>72</v>
      </c>
      <c r="B94" s="255"/>
      <c r="C94" s="160" t="s">
        <v>1126</v>
      </c>
      <c r="D94" s="160" t="s">
        <v>93</v>
      </c>
      <c r="E94" s="1264"/>
      <c r="F94" s="219">
        <f t="shared" si="298"/>
        <v>3500</v>
      </c>
      <c r="G94" s="162"/>
      <c r="J94" s="1264"/>
      <c r="K94" s="219">
        <v>2030</v>
      </c>
    </row>
    <row r="95" ht="21" customHeight="1">
      <c r="A95" s="1229">
        <f t="shared" si="304"/>
        <v>73</v>
      </c>
      <c r="B95" s="255"/>
      <c r="C95" s="160" t="s">
        <v>1127</v>
      </c>
      <c r="D95" s="160" t="s">
        <v>93</v>
      </c>
      <c r="E95" s="1264"/>
      <c r="F95" s="219">
        <f t="shared" si="298"/>
        <v>3400</v>
      </c>
      <c r="G95" s="162"/>
      <c r="J95" s="1264"/>
      <c r="K95" s="219">
        <v>1990</v>
      </c>
    </row>
    <row r="96" ht="21" customHeight="1">
      <c r="A96" s="1229">
        <f t="shared" si="304"/>
        <v>74</v>
      </c>
      <c r="B96" s="255"/>
      <c r="C96" s="160" t="s">
        <v>1128</v>
      </c>
      <c r="D96" s="160" t="s">
        <v>93</v>
      </c>
      <c r="E96" s="1264"/>
      <c r="F96" s="219">
        <f t="shared" si="298"/>
        <v>3400</v>
      </c>
      <c r="G96" s="162"/>
      <c r="J96" s="1264"/>
      <c r="K96" s="219">
        <v>1990</v>
      </c>
    </row>
    <row r="97" ht="21" customHeight="1">
      <c r="A97" s="1229">
        <f t="shared" si="304"/>
        <v>75</v>
      </c>
      <c r="B97" s="215"/>
      <c r="C97" s="160" t="s">
        <v>1129</v>
      </c>
      <c r="D97" s="160" t="s">
        <v>93</v>
      </c>
      <c r="E97" s="1264"/>
      <c r="F97" s="219">
        <f t="shared" si="298"/>
        <v>4200</v>
      </c>
      <c r="G97" s="162"/>
      <c r="J97" s="1264"/>
      <c r="K97" s="219">
        <v>2460</v>
      </c>
    </row>
    <row r="98" ht="30.75" customHeight="1">
      <c r="A98" s="1229">
        <f t="shared" si="304"/>
        <v>76</v>
      </c>
      <c r="B98" s="251"/>
      <c r="C98" s="160" t="s">
        <v>1130</v>
      </c>
      <c r="D98" s="160" t="s">
        <v>112</v>
      </c>
      <c r="E98" s="163"/>
      <c r="F98" s="219">
        <f t="shared" si="298"/>
        <v>1200</v>
      </c>
      <c r="G98" s="162"/>
      <c r="J98" s="163"/>
      <c r="K98" s="219">
        <v>730</v>
      </c>
    </row>
    <row r="99" ht="18.75" customHeight="1">
      <c r="A99" s="1229">
        <f t="shared" si="304"/>
        <v>77</v>
      </c>
      <c r="B99" s="255"/>
      <c r="C99" s="160" t="s">
        <v>1131</v>
      </c>
      <c r="D99" s="160" t="s">
        <v>112</v>
      </c>
      <c r="E99" s="1264"/>
      <c r="F99" s="219">
        <f t="shared" si="298"/>
        <v>1200</v>
      </c>
      <c r="G99" s="162"/>
      <c r="J99" s="1264"/>
      <c r="K99" s="219">
        <v>710</v>
      </c>
    </row>
    <row r="100" ht="18.75" customHeight="1">
      <c r="A100" s="1229">
        <f t="shared" si="304"/>
        <v>78</v>
      </c>
      <c r="B100" s="255"/>
      <c r="C100" s="160" t="s">
        <v>1132</v>
      </c>
      <c r="D100" s="160" t="s">
        <v>112</v>
      </c>
      <c r="E100" s="1264"/>
      <c r="F100" s="219">
        <f t="shared" si="298"/>
        <v>1200</v>
      </c>
      <c r="G100" s="162"/>
      <c r="J100" s="1264"/>
      <c r="K100" s="219">
        <v>710</v>
      </c>
    </row>
    <row r="101" ht="18.75" customHeight="1">
      <c r="A101" s="1229">
        <f t="shared" si="304"/>
        <v>79</v>
      </c>
      <c r="B101" s="255"/>
      <c r="C101" s="160" t="s">
        <v>1133</v>
      </c>
      <c r="D101" s="160" t="s">
        <v>112</v>
      </c>
      <c r="E101" s="1264"/>
      <c r="F101" s="219">
        <f t="shared" si="298"/>
        <v>1200</v>
      </c>
      <c r="G101" s="162"/>
      <c r="J101" s="1264"/>
      <c r="K101" s="219">
        <v>710</v>
      </c>
    </row>
    <row r="102" ht="18.75" customHeight="1">
      <c r="A102" s="1242">
        <f t="shared" si="304"/>
        <v>80</v>
      </c>
      <c r="B102" s="1234"/>
      <c r="C102" s="173" t="s">
        <v>1134</v>
      </c>
      <c r="D102" s="173" t="s">
        <v>112</v>
      </c>
      <c r="E102" s="1393"/>
      <c r="F102" s="219">
        <f t="shared" si="298"/>
        <v>1900</v>
      </c>
      <c r="G102" s="174"/>
      <c r="J102" s="1393"/>
      <c r="K102" s="1251">
        <v>1120</v>
      </c>
    </row>
    <row r="103" s="140" customFormat="1" ht="16.5" customHeight="1">
      <c r="A103" s="1255"/>
      <c r="B103" s="1266"/>
      <c r="C103" s="184" t="s">
        <v>89</v>
      </c>
      <c r="D103" s="185"/>
      <c r="E103" s="1417" t="s">
        <v>57</v>
      </c>
      <c r="F103" s="219"/>
      <c r="G103" s="1228" t="s">
        <v>90</v>
      </c>
      <c r="H103" s="1183"/>
      <c r="J103" s="1417" t="s">
        <v>57</v>
      </c>
      <c r="K103" s="1418"/>
    </row>
    <row r="104" s="140" customFormat="1" ht="16.5" customHeight="1">
      <c r="A104" s="1229">
        <f>A102+1</f>
        <v>81</v>
      </c>
      <c r="B104" s="1248"/>
      <c r="C104" s="160" t="s">
        <v>1144</v>
      </c>
      <c r="D104" s="160" t="s">
        <v>93</v>
      </c>
      <c r="E104" s="163" t="s">
        <v>57</v>
      </c>
      <c r="F104" s="219">
        <f t="shared" si="298"/>
        <v>5900</v>
      </c>
      <c r="G104" s="1230"/>
      <c r="H104" s="1183"/>
      <c r="J104" s="163" t="s">
        <v>57</v>
      </c>
      <c r="K104" s="1419">
        <v>3480</v>
      </c>
    </row>
    <row r="105" s="140" customFormat="1" ht="16.5" customHeight="1">
      <c r="A105" s="1229">
        <f>A104+1</f>
        <v>82</v>
      </c>
      <c r="B105" s="617"/>
      <c r="C105" s="160" t="s">
        <v>1145</v>
      </c>
      <c r="D105" s="160" t="s">
        <v>93</v>
      </c>
      <c r="E105" s="163" t="s">
        <v>57</v>
      </c>
      <c r="F105" s="219">
        <f t="shared" si="298"/>
        <v>6700</v>
      </c>
      <c r="G105" s="1230"/>
      <c r="H105" s="1183"/>
      <c r="J105" s="163" t="s">
        <v>57</v>
      </c>
      <c r="K105" s="1419">
        <v>3950</v>
      </c>
    </row>
    <row r="106" s="140" customFormat="1" ht="16.5" customHeight="1">
      <c r="A106" s="1229"/>
      <c r="B106" s="159"/>
      <c r="C106" s="165" t="s">
        <v>96</v>
      </c>
      <c r="D106" s="166"/>
      <c r="E106" s="163" t="s">
        <v>57</v>
      </c>
      <c r="F106" s="219"/>
      <c r="G106" s="1230"/>
      <c r="H106" s="1183"/>
      <c r="J106" s="163" t="s">
        <v>57</v>
      </c>
      <c r="K106" s="167"/>
    </row>
    <row r="107" s="140" customFormat="1" ht="16.5" customHeight="1">
      <c r="A107" s="1229">
        <f>A105+1</f>
        <v>83</v>
      </c>
      <c r="B107" s="159"/>
      <c r="C107" s="160" t="s">
        <v>1147</v>
      </c>
      <c r="D107" s="160" t="s">
        <v>93</v>
      </c>
      <c r="E107" s="163" t="s">
        <v>57</v>
      </c>
      <c r="F107" s="219">
        <f t="shared" si="298"/>
        <v>4300</v>
      </c>
      <c r="G107" s="1230"/>
      <c r="H107" s="1183"/>
      <c r="J107" s="163" t="s">
        <v>57</v>
      </c>
      <c r="K107" s="1419">
        <v>2530</v>
      </c>
    </row>
    <row r="108" s="140" customFormat="1" ht="16.5" customHeight="1">
      <c r="A108" s="1229">
        <f t="shared" ref="A108:A109" si="305">A107+1</f>
        <v>84</v>
      </c>
      <c r="B108" s="159"/>
      <c r="C108" s="160" t="s">
        <v>1148</v>
      </c>
      <c r="D108" s="160" t="s">
        <v>93</v>
      </c>
      <c r="E108" s="163" t="s">
        <v>57</v>
      </c>
      <c r="F108" s="219">
        <f t="shared" si="298"/>
        <v>6700</v>
      </c>
      <c r="G108" s="1230"/>
      <c r="H108" s="1183"/>
      <c r="J108" s="163" t="s">
        <v>57</v>
      </c>
      <c r="K108" s="1419">
        <v>3970</v>
      </c>
    </row>
    <row r="109" s="140" customFormat="1" ht="16.5" customHeight="1">
      <c r="A109" s="1229">
        <f t="shared" si="305"/>
        <v>85</v>
      </c>
      <c r="B109" s="159"/>
      <c r="C109" s="160" t="s">
        <v>1149</v>
      </c>
      <c r="D109" s="160" t="s">
        <v>93</v>
      </c>
      <c r="E109" s="163" t="s">
        <v>57</v>
      </c>
      <c r="F109" s="219">
        <f t="shared" si="298"/>
        <v>6300</v>
      </c>
      <c r="G109" s="1230"/>
      <c r="H109" s="1183"/>
      <c r="J109" s="163" t="s">
        <v>57</v>
      </c>
      <c r="K109" s="1419">
        <v>3690</v>
      </c>
    </row>
    <row r="110" s="140" customFormat="1" ht="16.5" customHeight="1">
      <c r="A110" s="1253"/>
      <c r="B110" s="1246"/>
      <c r="C110" s="153" t="s">
        <v>117</v>
      </c>
      <c r="D110" s="154"/>
      <c r="E110" s="157" t="s">
        <v>57</v>
      </c>
      <c r="F110" s="219"/>
      <c r="G110" s="1230"/>
      <c r="H110" s="1183"/>
      <c r="J110" s="157" t="s">
        <v>57</v>
      </c>
      <c r="K110" s="155"/>
    </row>
    <row r="111" s="140" customFormat="1" ht="16.5" customHeight="1">
      <c r="A111" s="1229">
        <f>A109+1</f>
        <v>86</v>
      </c>
      <c r="B111" s="617"/>
      <c r="C111" s="160" t="s">
        <v>1151</v>
      </c>
      <c r="D111" s="160" t="s">
        <v>93</v>
      </c>
      <c r="E111" s="163" t="s">
        <v>57</v>
      </c>
      <c r="F111" s="219">
        <f t="shared" si="298"/>
        <v>4300</v>
      </c>
      <c r="G111" s="1230"/>
      <c r="H111" s="1183"/>
      <c r="J111" s="163" t="s">
        <v>57</v>
      </c>
      <c r="K111" s="1419">
        <v>2530</v>
      </c>
    </row>
    <row r="112" s="140" customFormat="1" ht="16.5" customHeight="1">
      <c r="A112" s="1229"/>
      <c r="B112" s="1246"/>
      <c r="C112" s="165" t="s">
        <v>122</v>
      </c>
      <c r="D112" s="166"/>
      <c r="E112" s="163" t="s">
        <v>57</v>
      </c>
      <c r="F112" s="219"/>
      <c r="G112" s="1230"/>
      <c r="H112" s="1183"/>
      <c r="J112" s="163" t="s">
        <v>57</v>
      </c>
      <c r="K112" s="167"/>
    </row>
    <row r="113" s="140" customFormat="1" ht="16.5" customHeight="1">
      <c r="A113" s="1229">
        <f>A111+1</f>
        <v>87</v>
      </c>
      <c r="B113" s="617"/>
      <c r="C113" s="160" t="s">
        <v>1153</v>
      </c>
      <c r="D113" s="160" t="s">
        <v>93</v>
      </c>
      <c r="E113" s="163" t="s">
        <v>57</v>
      </c>
      <c r="F113" s="219">
        <f t="shared" si="298"/>
        <v>5100</v>
      </c>
      <c r="G113" s="1230"/>
      <c r="H113" s="1183"/>
      <c r="J113" s="163" t="s">
        <v>57</v>
      </c>
      <c r="K113" s="1419">
        <v>3020</v>
      </c>
    </row>
    <row r="114" s="140" customFormat="1" ht="16.5" customHeight="1">
      <c r="A114" s="1229"/>
      <c r="B114" s="159"/>
      <c r="C114" s="168" t="s">
        <v>103</v>
      </c>
      <c r="D114" s="160"/>
      <c r="E114" s="163" t="s">
        <v>57</v>
      </c>
      <c r="F114" s="219"/>
      <c r="G114" s="1230"/>
      <c r="H114" s="1183"/>
      <c r="J114" s="163" t="s">
        <v>57</v>
      </c>
      <c r="K114" s="163"/>
    </row>
    <row r="115" ht="16.5" customHeight="1">
      <c r="A115" s="1229">
        <f>A113+1</f>
        <v>88</v>
      </c>
      <c r="B115" s="251"/>
      <c r="C115" s="160" t="s">
        <v>1154</v>
      </c>
      <c r="D115" s="160" t="s">
        <v>93</v>
      </c>
      <c r="E115" s="163" t="s">
        <v>57</v>
      </c>
      <c r="F115" s="219">
        <f t="shared" si="298"/>
        <v>1800</v>
      </c>
      <c r="G115" s="1230"/>
      <c r="J115" s="163" t="s">
        <v>57</v>
      </c>
      <c r="K115" s="1419">
        <v>1050</v>
      </c>
    </row>
    <row r="116" ht="16.5" customHeight="1">
      <c r="A116" s="1229">
        <f t="shared" ref="A116:A122" si="306">A115+1</f>
        <v>89</v>
      </c>
      <c r="B116" s="255"/>
      <c r="C116" s="160" t="s">
        <v>1155</v>
      </c>
      <c r="D116" s="160" t="s">
        <v>93</v>
      </c>
      <c r="E116" s="163" t="s">
        <v>57</v>
      </c>
      <c r="F116" s="219">
        <f t="shared" si="298"/>
        <v>1800</v>
      </c>
      <c r="G116" s="1230"/>
      <c r="J116" s="163" t="s">
        <v>57</v>
      </c>
      <c r="K116" s="1419">
        <v>1050</v>
      </c>
    </row>
    <row r="117" ht="16.5" customHeight="1">
      <c r="A117" s="1229">
        <f t="shared" si="306"/>
        <v>90</v>
      </c>
      <c r="B117" s="255"/>
      <c r="C117" s="160" t="s">
        <v>1156</v>
      </c>
      <c r="D117" s="160" t="s">
        <v>93</v>
      </c>
      <c r="E117" s="163" t="s">
        <v>57</v>
      </c>
      <c r="F117" s="219">
        <f t="shared" si="298"/>
        <v>2400</v>
      </c>
      <c r="G117" s="1230"/>
      <c r="J117" s="163" t="s">
        <v>57</v>
      </c>
      <c r="K117" s="1419">
        <v>1400</v>
      </c>
    </row>
    <row r="118" ht="16.5" customHeight="1">
      <c r="A118" s="1229">
        <f t="shared" si="306"/>
        <v>91</v>
      </c>
      <c r="B118" s="215"/>
      <c r="C118" s="160" t="s">
        <v>1158</v>
      </c>
      <c r="D118" s="160" t="s">
        <v>93</v>
      </c>
      <c r="E118" s="163" t="s">
        <v>57</v>
      </c>
      <c r="F118" s="219">
        <f t="shared" si="298"/>
        <v>2400</v>
      </c>
      <c r="G118" s="1230"/>
      <c r="J118" s="163" t="s">
        <v>57</v>
      </c>
      <c r="K118" s="1419">
        <v>1400</v>
      </c>
    </row>
    <row r="119" ht="16.5" customHeight="1">
      <c r="A119" s="1229">
        <f t="shared" si="306"/>
        <v>92</v>
      </c>
      <c r="B119" s="251"/>
      <c r="C119" s="160" t="s">
        <v>1159</v>
      </c>
      <c r="D119" s="160" t="s">
        <v>112</v>
      </c>
      <c r="E119" s="163" t="s">
        <v>57</v>
      </c>
      <c r="F119" s="219">
        <f t="shared" si="298"/>
        <v>1200</v>
      </c>
      <c r="G119" s="1230"/>
      <c r="J119" s="163" t="s">
        <v>57</v>
      </c>
      <c r="K119" s="1419">
        <v>730</v>
      </c>
    </row>
    <row r="120" ht="16.5" customHeight="1">
      <c r="A120" s="1229">
        <f t="shared" si="306"/>
        <v>93</v>
      </c>
      <c r="B120" s="255"/>
      <c r="C120" s="160" t="s">
        <v>1160</v>
      </c>
      <c r="D120" s="160" t="s">
        <v>112</v>
      </c>
      <c r="E120" s="163" t="s">
        <v>57</v>
      </c>
      <c r="F120" s="219">
        <f t="shared" si="298"/>
        <v>1300</v>
      </c>
      <c r="G120" s="1230"/>
      <c r="J120" s="163" t="s">
        <v>57</v>
      </c>
      <c r="K120" s="1419">
        <v>740</v>
      </c>
    </row>
    <row r="121" ht="16.5" customHeight="1">
      <c r="A121" s="1229">
        <f t="shared" si="306"/>
        <v>94</v>
      </c>
      <c r="B121" s="255"/>
      <c r="C121" s="160" t="s">
        <v>1161</v>
      </c>
      <c r="D121" s="160" t="s">
        <v>112</v>
      </c>
      <c r="E121" s="163" t="s">
        <v>57</v>
      </c>
      <c r="F121" s="219">
        <f t="shared" ref="F121:F184" si="307">ROUND(K121*2*85%,-2)</f>
        <v>1700</v>
      </c>
      <c r="G121" s="1230"/>
      <c r="J121" s="163" t="s">
        <v>57</v>
      </c>
      <c r="K121" s="1419">
        <v>980</v>
      </c>
    </row>
    <row r="122" ht="16.5" customHeight="1">
      <c r="A122" s="1242">
        <f t="shared" si="306"/>
        <v>95</v>
      </c>
      <c r="B122" s="1234"/>
      <c r="C122" s="173" t="s">
        <v>1163</v>
      </c>
      <c r="D122" s="173" t="s">
        <v>112</v>
      </c>
      <c r="E122" s="175" t="s">
        <v>57</v>
      </c>
      <c r="F122" s="219">
        <f t="shared" si="307"/>
        <v>1700</v>
      </c>
      <c r="G122" s="1235"/>
      <c r="J122" s="175" t="s">
        <v>57</v>
      </c>
      <c r="K122" s="1420">
        <v>980</v>
      </c>
    </row>
    <row r="123" s="140" customFormat="1" ht="16.5" customHeight="1">
      <c r="A123" s="1253"/>
      <c r="B123" s="151"/>
      <c r="C123" s="153" t="s">
        <v>129</v>
      </c>
      <c r="D123" s="177"/>
      <c r="E123" s="157" t="s">
        <v>57</v>
      </c>
      <c r="F123" s="219"/>
      <c r="G123" s="178" t="s">
        <v>90</v>
      </c>
      <c r="H123" s="1183"/>
      <c r="J123" s="157" t="s">
        <v>57</v>
      </c>
      <c r="K123" s="157"/>
    </row>
    <row r="124" ht="32.25" customHeight="1">
      <c r="A124" s="1229">
        <f>A122+1</f>
        <v>96</v>
      </c>
      <c r="B124" s="169"/>
      <c r="C124" s="160" t="s">
        <v>1165</v>
      </c>
      <c r="D124" s="160" t="s">
        <v>93</v>
      </c>
      <c r="E124" s="163" t="s">
        <v>57</v>
      </c>
      <c r="F124" s="219">
        <f t="shared" si="307"/>
        <v>6700</v>
      </c>
      <c r="G124" s="179"/>
      <c r="J124" s="163" t="s">
        <v>57</v>
      </c>
      <c r="K124" s="163">
        <v>3950</v>
      </c>
    </row>
    <row r="125" s="140" customFormat="1" ht="16.5" customHeight="1">
      <c r="A125" s="1229">
        <f t="shared" ref="A125:A127" si="308">A124+1</f>
        <v>97</v>
      </c>
      <c r="B125" s="1246"/>
      <c r="C125" s="168" t="s">
        <v>103</v>
      </c>
      <c r="D125" s="160"/>
      <c r="E125" s="163" t="s">
        <v>57</v>
      </c>
      <c r="F125" s="219"/>
      <c r="G125" s="179"/>
      <c r="H125" s="1183"/>
      <c r="J125" s="163" t="s">
        <v>57</v>
      </c>
      <c r="K125" s="163"/>
    </row>
    <row r="126" ht="18" customHeight="1">
      <c r="A126" s="1229">
        <f t="shared" si="308"/>
        <v>98</v>
      </c>
      <c r="B126" s="1248"/>
      <c r="C126" s="160" t="s">
        <v>1166</v>
      </c>
      <c r="D126" s="160" t="s">
        <v>93</v>
      </c>
      <c r="E126" s="163" t="s">
        <v>57</v>
      </c>
      <c r="F126" s="219">
        <f t="shared" si="307"/>
        <v>2100</v>
      </c>
      <c r="G126" s="179"/>
      <c r="J126" s="163" t="s">
        <v>57</v>
      </c>
      <c r="K126" s="163">
        <v>1230</v>
      </c>
    </row>
    <row r="127" ht="32.25" customHeight="1">
      <c r="A127" s="1242">
        <f t="shared" si="308"/>
        <v>99</v>
      </c>
      <c r="B127" s="1254"/>
      <c r="C127" s="173" t="s">
        <v>1167</v>
      </c>
      <c r="D127" s="173" t="s">
        <v>112</v>
      </c>
      <c r="E127" s="175" t="s">
        <v>57</v>
      </c>
      <c r="F127" s="219">
        <f t="shared" si="307"/>
        <v>1400</v>
      </c>
      <c r="G127" s="180"/>
      <c r="J127" s="175" t="s">
        <v>57</v>
      </c>
      <c r="K127" s="175">
        <v>830</v>
      </c>
    </row>
    <row r="128" ht="16.5" customHeight="1">
      <c r="A128" s="201"/>
      <c r="B128" s="1227"/>
      <c r="C128" s="240" t="s">
        <v>1534</v>
      </c>
      <c r="D128" s="202"/>
      <c r="E128" s="1377"/>
      <c r="F128" s="205"/>
      <c r="G128" s="206" t="s">
        <v>222</v>
      </c>
      <c r="H128" s="1170" t="s">
        <v>1085</v>
      </c>
      <c r="J128" s="1377"/>
      <c r="K128" s="205"/>
    </row>
    <row r="129" ht="20.25" customHeight="1">
      <c r="A129" s="158">
        <f>A127+1</f>
        <v>100</v>
      </c>
      <c r="B129" s="255"/>
      <c r="C129" s="160" t="s">
        <v>1535</v>
      </c>
      <c r="D129" s="160" t="s">
        <v>93</v>
      </c>
      <c r="E129" s="163" t="s">
        <v>57</v>
      </c>
      <c r="F129" s="163">
        <f t="shared" si="307"/>
        <v>7100</v>
      </c>
      <c r="G129" s="162"/>
      <c r="J129" s="1264">
        <v>40.5</v>
      </c>
      <c r="K129" s="1414">
        <v>4170</v>
      </c>
    </row>
    <row r="130" ht="20.25" customHeight="1">
      <c r="A130" s="158">
        <f t="shared" ref="A130:A132" si="309">A129+1</f>
        <v>101</v>
      </c>
      <c r="B130" s="255"/>
      <c r="C130" s="160" t="s">
        <v>1536</v>
      </c>
      <c r="D130" s="160" t="s">
        <v>93</v>
      </c>
      <c r="E130" s="163" t="s">
        <v>57</v>
      </c>
      <c r="F130" s="163">
        <f t="shared" si="307"/>
        <v>6400</v>
      </c>
      <c r="G130" s="162"/>
      <c r="J130" s="1264">
        <v>36.5</v>
      </c>
      <c r="K130" s="1414">
        <v>3760</v>
      </c>
    </row>
    <row r="131" ht="20.25" customHeight="1">
      <c r="A131" s="158">
        <f t="shared" si="309"/>
        <v>102</v>
      </c>
      <c r="B131" s="255"/>
      <c r="C131" s="160" t="s">
        <v>1537</v>
      </c>
      <c r="D131" s="160" t="s">
        <v>93</v>
      </c>
      <c r="E131" s="163" t="s">
        <v>57</v>
      </c>
      <c r="F131" s="163">
        <f t="shared" si="307"/>
        <v>6400</v>
      </c>
      <c r="G131" s="162"/>
      <c r="J131" s="1264">
        <v>36.5</v>
      </c>
      <c r="K131" s="1414">
        <v>3760</v>
      </c>
    </row>
    <row r="132" ht="20.25" customHeight="1">
      <c r="A132" s="158">
        <f t="shared" si="309"/>
        <v>103</v>
      </c>
      <c r="B132" s="215"/>
      <c r="C132" s="160" t="s">
        <v>1538</v>
      </c>
      <c r="D132" s="160" t="s">
        <v>93</v>
      </c>
      <c r="E132" s="163" t="s">
        <v>57</v>
      </c>
      <c r="F132" s="163">
        <f t="shared" si="307"/>
        <v>6800</v>
      </c>
      <c r="G132" s="162"/>
      <c r="J132" s="1264">
        <v>39</v>
      </c>
      <c r="K132" s="1414">
        <v>4020</v>
      </c>
    </row>
    <row r="133" ht="16.5" customHeight="1">
      <c r="A133" s="220"/>
      <c r="B133" s="169"/>
      <c r="C133" s="168" t="s">
        <v>103</v>
      </c>
      <c r="D133" s="169"/>
      <c r="E133" s="163" t="s">
        <v>57</v>
      </c>
      <c r="F133" s="163"/>
      <c r="G133" s="162"/>
      <c r="J133" s="1264"/>
      <c r="K133" s="1414"/>
    </row>
    <row r="134" s="1265" customFormat="1" ht="20.25" customHeight="1">
      <c r="A134" s="158">
        <f>A132+1</f>
        <v>104</v>
      </c>
      <c r="B134" s="251"/>
      <c r="C134" s="160" t="s">
        <v>1539</v>
      </c>
      <c r="D134" s="160" t="s">
        <v>93</v>
      </c>
      <c r="E134" s="163" t="s">
        <v>57</v>
      </c>
      <c r="F134" s="163">
        <f t="shared" si="307"/>
        <v>2600</v>
      </c>
      <c r="G134" s="162"/>
      <c r="H134" s="1170"/>
      <c r="J134" s="1264">
        <v>14.6</v>
      </c>
      <c r="K134" s="1414">
        <v>1500</v>
      </c>
      <c r="W134" s="134"/>
      <c r="X134" s="134"/>
      <c r="Y134" s="134"/>
      <c r="Z134" s="134"/>
      <c r="AA134" s="134"/>
      <c r="AB134" s="134"/>
      <c r="AC134" s="134"/>
      <c r="AD134" s="134"/>
      <c r="AE134" s="134"/>
      <c r="AF134" s="134"/>
      <c r="AG134" s="134"/>
      <c r="AH134" s="134"/>
      <c r="AI134" s="134"/>
      <c r="AJ134" s="134"/>
      <c r="AK134" s="134"/>
      <c r="AL134" s="134"/>
      <c r="AM134" s="134"/>
    </row>
    <row r="135" s="1265" customFormat="1" ht="20.25" customHeight="1">
      <c r="A135" s="158">
        <f t="shared" ref="A135:A141" si="310">A134+1</f>
        <v>105</v>
      </c>
      <c r="B135" s="255"/>
      <c r="C135" s="160" t="s">
        <v>1540</v>
      </c>
      <c r="D135" s="160" t="s">
        <v>93</v>
      </c>
      <c r="E135" s="163" t="s">
        <v>57</v>
      </c>
      <c r="F135" s="163">
        <f t="shared" si="307"/>
        <v>2600</v>
      </c>
      <c r="G135" s="162"/>
      <c r="H135" s="1170"/>
      <c r="J135" s="1264">
        <v>14.6</v>
      </c>
      <c r="K135" s="1414">
        <v>1500</v>
      </c>
      <c r="W135" s="134"/>
      <c r="X135" s="134"/>
      <c r="Y135" s="134"/>
      <c r="Z135" s="134"/>
      <c r="AA135" s="134"/>
      <c r="AB135" s="134"/>
      <c r="AC135" s="134"/>
      <c r="AD135" s="134"/>
      <c r="AE135" s="134"/>
      <c r="AF135" s="134"/>
      <c r="AG135" s="134"/>
      <c r="AH135" s="134"/>
      <c r="AI135" s="134"/>
      <c r="AJ135" s="134"/>
      <c r="AK135" s="134"/>
      <c r="AL135" s="134"/>
      <c r="AM135" s="134"/>
    </row>
    <row r="136" s="1265" customFormat="1" ht="20.25" customHeight="1">
      <c r="A136" s="158">
        <f t="shared" si="310"/>
        <v>106</v>
      </c>
      <c r="B136" s="255"/>
      <c r="C136" s="160" t="s">
        <v>1541</v>
      </c>
      <c r="D136" s="160" t="s">
        <v>93</v>
      </c>
      <c r="E136" s="163" t="s">
        <v>57</v>
      </c>
      <c r="F136" s="163">
        <f t="shared" si="307"/>
        <v>3100</v>
      </c>
      <c r="G136" s="162"/>
      <c r="H136" s="1170"/>
      <c r="J136" s="1264">
        <v>17.5</v>
      </c>
      <c r="K136" s="1414">
        <v>1800</v>
      </c>
      <c r="W136" s="134"/>
      <c r="X136" s="134"/>
      <c r="Y136" s="134"/>
      <c r="Z136" s="134"/>
      <c r="AA136" s="134"/>
      <c r="AB136" s="134"/>
      <c r="AC136" s="134"/>
      <c r="AD136" s="134"/>
      <c r="AE136" s="134"/>
      <c r="AF136" s="134"/>
      <c r="AG136" s="134"/>
      <c r="AH136" s="134"/>
      <c r="AI136" s="134"/>
      <c r="AJ136" s="134"/>
      <c r="AK136" s="134"/>
      <c r="AL136" s="134"/>
      <c r="AM136" s="134"/>
    </row>
    <row r="137" s="1265" customFormat="1" ht="20.25" customHeight="1">
      <c r="A137" s="158">
        <f t="shared" si="310"/>
        <v>107</v>
      </c>
      <c r="B137" s="215"/>
      <c r="C137" s="160" t="s">
        <v>1542</v>
      </c>
      <c r="D137" s="160" t="s">
        <v>93</v>
      </c>
      <c r="E137" s="163" t="s">
        <v>57</v>
      </c>
      <c r="F137" s="163">
        <f t="shared" si="307"/>
        <v>2600</v>
      </c>
      <c r="G137" s="162"/>
      <c r="H137" s="1170"/>
      <c r="J137" s="1264">
        <v>15</v>
      </c>
      <c r="K137" s="1414">
        <v>1550</v>
      </c>
      <c r="W137" s="134"/>
      <c r="X137" s="134"/>
      <c r="Y137" s="134"/>
      <c r="Z137" s="134"/>
      <c r="AA137" s="134"/>
      <c r="AB137" s="134"/>
      <c r="AC137" s="134"/>
      <c r="AD137" s="134"/>
      <c r="AE137" s="134"/>
      <c r="AF137" s="134"/>
      <c r="AG137" s="134"/>
      <c r="AH137" s="134"/>
      <c r="AI137" s="134"/>
      <c r="AJ137" s="134"/>
      <c r="AK137" s="134"/>
      <c r="AL137" s="134"/>
      <c r="AM137" s="134"/>
    </row>
    <row r="138" s="1265" customFormat="1" ht="32.25" customHeight="1">
      <c r="A138" s="158">
        <f t="shared" si="310"/>
        <v>108</v>
      </c>
      <c r="B138" s="251"/>
      <c r="C138" s="160" t="s">
        <v>1543</v>
      </c>
      <c r="D138" s="160" t="s">
        <v>112</v>
      </c>
      <c r="E138" s="163" t="s">
        <v>57</v>
      </c>
      <c r="F138" s="163">
        <f t="shared" si="307"/>
        <v>1100</v>
      </c>
      <c r="G138" s="162"/>
      <c r="H138" s="1170"/>
      <c r="J138" s="1264">
        <v>6</v>
      </c>
      <c r="K138" s="1414">
        <v>620</v>
      </c>
      <c r="W138" s="134"/>
      <c r="X138" s="134"/>
      <c r="Y138" s="134"/>
      <c r="Z138" s="134"/>
      <c r="AA138" s="134"/>
      <c r="AB138" s="134"/>
      <c r="AC138" s="134"/>
      <c r="AD138" s="134"/>
      <c r="AE138" s="134"/>
      <c r="AF138" s="134"/>
      <c r="AG138" s="134"/>
      <c r="AH138" s="134"/>
      <c r="AI138" s="134"/>
      <c r="AJ138" s="134"/>
      <c r="AK138" s="134"/>
      <c r="AL138" s="134"/>
      <c r="AM138" s="134"/>
    </row>
    <row r="139" ht="32.25" customHeight="1">
      <c r="A139" s="158">
        <f t="shared" si="310"/>
        <v>109</v>
      </c>
      <c r="B139" s="255"/>
      <c r="C139" s="160" t="s">
        <v>1544</v>
      </c>
      <c r="D139" s="160" t="s">
        <v>112</v>
      </c>
      <c r="E139" s="163" t="s">
        <v>57</v>
      </c>
      <c r="F139" s="163">
        <f t="shared" si="307"/>
        <v>1100</v>
      </c>
      <c r="G139" s="162"/>
      <c r="J139" s="1264">
        <v>6</v>
      </c>
      <c r="K139" s="1414">
        <v>620</v>
      </c>
    </row>
    <row r="140" s="1265" customFormat="1" ht="32.25" customHeight="1">
      <c r="A140" s="158">
        <f t="shared" si="310"/>
        <v>110</v>
      </c>
      <c r="B140" s="255"/>
      <c r="C140" s="160" t="s">
        <v>1545</v>
      </c>
      <c r="D140" s="160" t="s">
        <v>112</v>
      </c>
      <c r="E140" s="163" t="s">
        <v>57</v>
      </c>
      <c r="F140" s="163">
        <f t="shared" si="307"/>
        <v>1400</v>
      </c>
      <c r="G140" s="162"/>
      <c r="H140" s="1170"/>
      <c r="J140" s="1264">
        <v>8</v>
      </c>
      <c r="K140" s="1414">
        <v>820</v>
      </c>
      <c r="W140" s="134"/>
      <c r="X140" s="134"/>
      <c r="Y140" s="134"/>
      <c r="Z140" s="134"/>
      <c r="AA140" s="134"/>
      <c r="AB140" s="134"/>
      <c r="AC140" s="134"/>
      <c r="AD140" s="134"/>
      <c r="AE140" s="134"/>
      <c r="AF140" s="134"/>
      <c r="AG140" s="134"/>
      <c r="AH140" s="134"/>
      <c r="AI140" s="134"/>
      <c r="AJ140" s="134"/>
      <c r="AK140" s="134"/>
      <c r="AL140" s="134"/>
      <c r="AM140" s="134"/>
    </row>
    <row r="141" s="1265" customFormat="1" ht="32.25" customHeight="1">
      <c r="A141" s="1421">
        <f t="shared" si="310"/>
        <v>111</v>
      </c>
      <c r="B141" s="255"/>
      <c r="C141" s="194" t="s">
        <v>1546</v>
      </c>
      <c r="D141" s="194" t="s">
        <v>112</v>
      </c>
      <c r="E141" s="163" t="s">
        <v>57</v>
      </c>
      <c r="F141" s="163">
        <f t="shared" si="307"/>
        <v>1200</v>
      </c>
      <c r="G141" s="1245"/>
      <c r="H141" s="1170"/>
      <c r="J141" s="1378">
        <v>7</v>
      </c>
      <c r="K141" s="1422">
        <v>720</v>
      </c>
      <c r="W141" s="134"/>
      <c r="X141" s="134"/>
      <c r="Y141" s="134"/>
      <c r="Z141" s="134"/>
      <c r="AA141" s="134"/>
      <c r="AB141" s="134"/>
      <c r="AC141" s="134"/>
      <c r="AD141" s="134"/>
      <c r="AE141" s="134"/>
      <c r="AF141" s="134"/>
      <c r="AG141" s="134"/>
      <c r="AH141" s="134"/>
      <c r="AI141" s="134"/>
      <c r="AJ141" s="134"/>
      <c r="AK141" s="134"/>
      <c r="AL141" s="134"/>
      <c r="AM141" s="134"/>
    </row>
    <row r="142" ht="16.5" customHeight="1">
      <c r="A142" s="1255"/>
      <c r="B142" s="1227"/>
      <c r="C142" s="184" t="s">
        <v>1168</v>
      </c>
      <c r="D142" s="202"/>
      <c r="E142" s="163" t="s">
        <v>57</v>
      </c>
      <c r="F142" s="163"/>
      <c r="G142" s="206" t="s">
        <v>1169</v>
      </c>
      <c r="J142" s="1377"/>
      <c r="K142" s="205"/>
    </row>
    <row r="143" s="140" customFormat="1" ht="16.5" customHeight="1">
      <c r="A143" s="1229">
        <f>A141+1</f>
        <v>112</v>
      </c>
      <c r="B143" s="255"/>
      <c r="C143" s="160" t="s">
        <v>1170</v>
      </c>
      <c r="D143" s="160" t="s">
        <v>93</v>
      </c>
      <c r="E143" s="163" t="s">
        <v>57</v>
      </c>
      <c r="F143" s="163">
        <f t="shared" si="307"/>
        <v>7400</v>
      </c>
      <c r="G143" s="162"/>
      <c r="H143" s="1183"/>
      <c r="J143" s="1264">
        <v>41.5</v>
      </c>
      <c r="K143" s="1414">
        <v>4350</v>
      </c>
    </row>
    <row r="144" s="140" customFormat="1" ht="16.5" customHeight="1">
      <c r="A144" s="1229">
        <f t="shared" ref="A144:A147" si="311">A143+1</f>
        <v>113</v>
      </c>
      <c r="B144" s="255"/>
      <c r="C144" s="160" t="s">
        <v>1171</v>
      </c>
      <c r="D144" s="160" t="s">
        <v>93</v>
      </c>
      <c r="E144" s="163" t="s">
        <v>57</v>
      </c>
      <c r="F144" s="163">
        <f t="shared" si="307"/>
        <v>7400</v>
      </c>
      <c r="G144" s="162"/>
      <c r="H144" s="1183"/>
      <c r="J144" s="1264">
        <v>41.5</v>
      </c>
      <c r="K144" s="1414">
        <v>4350</v>
      </c>
    </row>
    <row r="145" s="140" customFormat="1" ht="16.5" customHeight="1">
      <c r="A145" s="1229">
        <f t="shared" si="311"/>
        <v>114</v>
      </c>
      <c r="B145" s="255"/>
      <c r="C145" s="160" t="s">
        <v>1547</v>
      </c>
      <c r="D145" s="160" t="s">
        <v>93</v>
      </c>
      <c r="E145" s="163" t="s">
        <v>57</v>
      </c>
      <c r="F145" s="163">
        <f t="shared" si="307"/>
        <v>7400</v>
      </c>
      <c r="G145" s="162"/>
      <c r="H145" s="1183"/>
      <c r="J145" s="1264">
        <v>41.5</v>
      </c>
      <c r="K145" s="1414">
        <v>4350</v>
      </c>
    </row>
    <row r="146" s="140" customFormat="1" ht="16.5" customHeight="1">
      <c r="A146" s="1229">
        <f t="shared" si="311"/>
        <v>115</v>
      </c>
      <c r="B146" s="255"/>
      <c r="C146" s="160" t="s">
        <v>1548</v>
      </c>
      <c r="D146" s="160" t="s">
        <v>93</v>
      </c>
      <c r="E146" s="163" t="s">
        <v>57</v>
      </c>
      <c r="F146" s="163">
        <f t="shared" si="307"/>
        <v>7400</v>
      </c>
      <c r="G146" s="162"/>
      <c r="H146" s="1183"/>
      <c r="J146" s="1264">
        <v>41.5</v>
      </c>
      <c r="K146" s="1414">
        <v>4350</v>
      </c>
    </row>
    <row r="147" s="140" customFormat="1" ht="16.5" customHeight="1">
      <c r="A147" s="1229">
        <f t="shared" si="311"/>
        <v>116</v>
      </c>
      <c r="B147" s="215"/>
      <c r="C147" s="160" t="s">
        <v>1172</v>
      </c>
      <c r="D147" s="160" t="s">
        <v>93</v>
      </c>
      <c r="E147" s="163" t="s">
        <v>57</v>
      </c>
      <c r="F147" s="163">
        <f t="shared" si="307"/>
        <v>7400</v>
      </c>
      <c r="G147" s="162"/>
      <c r="H147" s="1183"/>
      <c r="J147" s="1264">
        <v>41.5</v>
      </c>
      <c r="K147" s="1414">
        <v>4350</v>
      </c>
    </row>
    <row r="148" ht="18" customHeight="1">
      <c r="A148" s="1229"/>
      <c r="B148" s="251"/>
      <c r="C148" s="1256" t="s">
        <v>1173</v>
      </c>
      <c r="D148" s="169"/>
      <c r="E148" s="163" t="s">
        <v>57</v>
      </c>
      <c r="F148" s="163"/>
      <c r="G148" s="1245" t="s">
        <v>1549</v>
      </c>
      <c r="J148" s="789"/>
      <c r="K148" s="1423"/>
    </row>
    <row r="149" ht="18" customHeight="1">
      <c r="A149" s="1229">
        <f>A147+1</f>
        <v>117</v>
      </c>
      <c r="B149" s="255"/>
      <c r="C149" s="160" t="s">
        <v>1550</v>
      </c>
      <c r="D149" s="160" t="s">
        <v>93</v>
      </c>
      <c r="E149" s="163" t="s">
        <v>57</v>
      </c>
      <c r="F149" s="163">
        <f t="shared" si="307"/>
        <v>6400</v>
      </c>
      <c r="G149" s="1230"/>
      <c r="J149" s="1264">
        <v>34.799999999999997</v>
      </c>
      <c r="K149" s="1414">
        <v>3750</v>
      </c>
    </row>
    <row r="150" ht="18" customHeight="1">
      <c r="A150" s="1229">
        <f t="shared" ref="A150:A153" si="312">A149+1</f>
        <v>118</v>
      </c>
      <c r="B150" s="255"/>
      <c r="C150" s="160" t="s">
        <v>1551</v>
      </c>
      <c r="D150" s="160" t="s">
        <v>93</v>
      </c>
      <c r="E150" s="163" t="s">
        <v>57</v>
      </c>
      <c r="F150" s="163">
        <f t="shared" si="307"/>
        <v>6400</v>
      </c>
      <c r="G150" s="1230"/>
      <c r="J150" s="1264">
        <v>34.799999999999997</v>
      </c>
      <c r="K150" s="1414">
        <v>3750</v>
      </c>
    </row>
    <row r="151" ht="18" customHeight="1">
      <c r="A151" s="1229">
        <f t="shared" si="312"/>
        <v>119</v>
      </c>
      <c r="B151" s="255"/>
      <c r="C151" s="160" t="s">
        <v>1552</v>
      </c>
      <c r="D151" s="160" t="s">
        <v>93</v>
      </c>
      <c r="E151" s="163" t="s">
        <v>57</v>
      </c>
      <c r="F151" s="163">
        <f t="shared" si="307"/>
        <v>6400</v>
      </c>
      <c r="G151" s="1230"/>
      <c r="J151" s="1264">
        <v>34.799999999999997</v>
      </c>
      <c r="K151" s="1414">
        <v>3750</v>
      </c>
    </row>
    <row r="152" ht="18" customHeight="1">
      <c r="A152" s="1229">
        <f t="shared" si="312"/>
        <v>120</v>
      </c>
      <c r="B152" s="255"/>
      <c r="C152" s="160" t="s">
        <v>1553</v>
      </c>
      <c r="D152" s="160" t="s">
        <v>93</v>
      </c>
      <c r="E152" s="163" t="s">
        <v>57</v>
      </c>
      <c r="F152" s="163">
        <f t="shared" si="307"/>
        <v>6400</v>
      </c>
      <c r="G152" s="1230"/>
      <c r="J152" s="1264">
        <v>34.799999999999997</v>
      </c>
      <c r="K152" s="1414">
        <v>3750</v>
      </c>
    </row>
    <row r="153" ht="18" customHeight="1">
      <c r="A153" s="1229">
        <f t="shared" si="312"/>
        <v>121</v>
      </c>
      <c r="B153" s="215"/>
      <c r="C153" s="160" t="s">
        <v>1554</v>
      </c>
      <c r="D153" s="160" t="s">
        <v>93</v>
      </c>
      <c r="E153" s="163" t="s">
        <v>57</v>
      </c>
      <c r="F153" s="163">
        <f t="shared" si="307"/>
        <v>6400</v>
      </c>
      <c r="G153" s="1230"/>
      <c r="J153" s="1264">
        <v>34.799999999999997</v>
      </c>
      <c r="K153" s="1414">
        <v>3750</v>
      </c>
    </row>
    <row r="154" ht="16.5" customHeight="1">
      <c r="A154" s="1241"/>
      <c r="B154" s="208"/>
      <c r="C154" s="165" t="s">
        <v>1184</v>
      </c>
      <c r="D154" s="169"/>
      <c r="E154" s="163" t="s">
        <v>57</v>
      </c>
      <c r="F154" s="163"/>
      <c r="G154" s="1230"/>
      <c r="J154" s="789"/>
      <c r="K154" s="1424"/>
    </row>
    <row r="155" ht="18.75" customHeight="1">
      <c r="A155" s="1229">
        <f>A153+1</f>
        <v>122</v>
      </c>
      <c r="B155" s="208"/>
      <c r="C155" s="160" t="s">
        <v>1185</v>
      </c>
      <c r="D155" s="160" t="s">
        <v>93</v>
      </c>
      <c r="E155" s="163" t="s">
        <v>57</v>
      </c>
      <c r="F155" s="163">
        <f t="shared" si="307"/>
        <v>12200</v>
      </c>
      <c r="G155" s="1230"/>
      <c r="J155" s="1264">
        <v>62.399999999999999</v>
      </c>
      <c r="K155" s="1414">
        <v>7160</v>
      </c>
    </row>
    <row r="156" ht="18.75" customHeight="1">
      <c r="A156" s="1229">
        <f t="shared" ref="A156:A158" si="313">A155+1</f>
        <v>123</v>
      </c>
      <c r="B156" s="208"/>
      <c r="C156" s="160" t="s">
        <v>1186</v>
      </c>
      <c r="D156" s="160" t="s">
        <v>93</v>
      </c>
      <c r="E156" s="163" t="s">
        <v>57</v>
      </c>
      <c r="F156" s="163">
        <f t="shared" si="307"/>
        <v>12200</v>
      </c>
      <c r="G156" s="1230"/>
      <c r="J156" s="1264">
        <v>62.399999999999999</v>
      </c>
      <c r="K156" s="1414">
        <v>7160</v>
      </c>
    </row>
    <row r="157" ht="18.75" customHeight="1">
      <c r="A157" s="1229">
        <f t="shared" si="313"/>
        <v>124</v>
      </c>
      <c r="B157" s="208"/>
      <c r="C157" s="160" t="s">
        <v>1187</v>
      </c>
      <c r="D157" s="160" t="s">
        <v>93</v>
      </c>
      <c r="E157" s="163" t="s">
        <v>57</v>
      </c>
      <c r="F157" s="163">
        <f t="shared" si="307"/>
        <v>12200</v>
      </c>
      <c r="G157" s="1230"/>
      <c r="J157" s="1264">
        <v>62.399999999999999</v>
      </c>
      <c r="K157" s="1414">
        <v>7160</v>
      </c>
    </row>
    <row r="158" ht="18.75" customHeight="1">
      <c r="A158" s="1229">
        <f t="shared" si="313"/>
        <v>125</v>
      </c>
      <c r="B158" s="208"/>
      <c r="C158" s="160" t="s">
        <v>1188</v>
      </c>
      <c r="D158" s="160" t="s">
        <v>93</v>
      </c>
      <c r="E158" s="163" t="s">
        <v>57</v>
      </c>
      <c r="F158" s="163">
        <f t="shared" si="307"/>
        <v>12200</v>
      </c>
      <c r="G158" s="1230"/>
      <c r="J158" s="1264">
        <v>62.399999999999999</v>
      </c>
      <c r="K158" s="1414">
        <v>7160</v>
      </c>
    </row>
    <row r="159" ht="16.5" customHeight="1">
      <c r="A159" s="1205"/>
      <c r="B159" s="169"/>
      <c r="C159" s="168" t="s">
        <v>103</v>
      </c>
      <c r="D159" s="169"/>
      <c r="E159" s="163" t="s">
        <v>57</v>
      </c>
      <c r="F159" s="163"/>
      <c r="G159" s="1230"/>
      <c r="J159" s="1264"/>
      <c r="K159" s="1425"/>
    </row>
    <row r="160" s="1265" customFormat="1" ht="16.5" customHeight="1">
      <c r="A160" s="1229">
        <f>A158+1</f>
        <v>126</v>
      </c>
      <c r="B160" s="208"/>
      <c r="C160" s="160" t="s">
        <v>1202</v>
      </c>
      <c r="D160" s="160" t="s">
        <v>93</v>
      </c>
      <c r="E160" s="163" t="s">
        <v>57</v>
      </c>
      <c r="F160" s="163">
        <f t="shared" si="307"/>
        <v>5500</v>
      </c>
      <c r="G160" s="1230"/>
      <c r="H160" s="1170"/>
      <c r="J160" s="1264">
        <v>31.300000000000001</v>
      </c>
      <c r="K160" s="1414">
        <v>3260</v>
      </c>
      <c r="W160" s="134"/>
      <c r="X160" s="134"/>
      <c r="Y160" s="134"/>
      <c r="Z160" s="134"/>
      <c r="AA160" s="134"/>
      <c r="AB160" s="134"/>
      <c r="AC160" s="134"/>
      <c r="AD160" s="134"/>
      <c r="AE160" s="134"/>
      <c r="AF160" s="134"/>
      <c r="AG160" s="134"/>
      <c r="AH160" s="134"/>
      <c r="AI160" s="134"/>
      <c r="AJ160" s="134"/>
      <c r="AK160" s="134"/>
      <c r="AL160" s="134"/>
      <c r="AM160" s="134"/>
    </row>
    <row r="161" s="1265" customFormat="1" ht="16.5" customHeight="1">
      <c r="A161" s="1205">
        <f t="shared" ref="A161:A169" si="314">A160+1</f>
        <v>127</v>
      </c>
      <c r="B161" s="208"/>
      <c r="C161" s="160" t="s">
        <v>1203</v>
      </c>
      <c r="D161" s="160" t="s">
        <v>93</v>
      </c>
      <c r="E161" s="163" t="s">
        <v>57</v>
      </c>
      <c r="F161" s="163">
        <f t="shared" si="307"/>
        <v>5500</v>
      </c>
      <c r="G161" s="1230"/>
      <c r="H161" s="1170"/>
      <c r="J161" s="1264">
        <v>31.300000000000001</v>
      </c>
      <c r="K161" s="1414">
        <v>3260</v>
      </c>
      <c r="W161" s="134"/>
      <c r="X161" s="134"/>
      <c r="Y161" s="134"/>
      <c r="Z161" s="134"/>
      <c r="AA161" s="134"/>
      <c r="AB161" s="134"/>
      <c r="AC161" s="134"/>
      <c r="AD161" s="134"/>
      <c r="AE161" s="134"/>
      <c r="AF161" s="134"/>
      <c r="AG161" s="134"/>
      <c r="AH161" s="134"/>
      <c r="AI161" s="134"/>
      <c r="AJ161" s="134"/>
      <c r="AK161" s="134"/>
      <c r="AL161" s="134"/>
      <c r="AM161" s="134"/>
    </row>
    <row r="162" s="1265" customFormat="1" ht="16.5" customHeight="1">
      <c r="A162" s="1205">
        <f t="shared" si="314"/>
        <v>128</v>
      </c>
      <c r="B162" s="208"/>
      <c r="C162" s="160" t="s">
        <v>1204</v>
      </c>
      <c r="D162" s="160" t="s">
        <v>93</v>
      </c>
      <c r="E162" s="163" t="s">
        <v>57</v>
      </c>
      <c r="F162" s="163">
        <f t="shared" si="307"/>
        <v>5500</v>
      </c>
      <c r="G162" s="1230"/>
      <c r="H162" s="1170"/>
      <c r="J162" s="1264">
        <v>31.300000000000001</v>
      </c>
      <c r="K162" s="1414">
        <v>3260</v>
      </c>
      <c r="W162" s="134"/>
      <c r="X162" s="134"/>
      <c r="Y162" s="134"/>
      <c r="Z162" s="134"/>
      <c r="AA162" s="134"/>
      <c r="AB162" s="134"/>
      <c r="AC162" s="134"/>
      <c r="AD162" s="134"/>
      <c r="AE162" s="134"/>
      <c r="AF162" s="134"/>
      <c r="AG162" s="134"/>
      <c r="AH162" s="134"/>
      <c r="AI162" s="134"/>
      <c r="AJ162" s="134"/>
      <c r="AK162" s="134"/>
      <c r="AL162" s="134"/>
      <c r="AM162" s="134"/>
    </row>
    <row r="163" s="1265" customFormat="1" ht="18.75" customHeight="1">
      <c r="A163" s="1205">
        <f t="shared" si="314"/>
        <v>129</v>
      </c>
      <c r="B163" s="208"/>
      <c r="C163" s="160" t="s">
        <v>1205</v>
      </c>
      <c r="D163" s="160" t="s">
        <v>93</v>
      </c>
      <c r="E163" s="163" t="s">
        <v>57</v>
      </c>
      <c r="F163" s="163">
        <f t="shared" si="307"/>
        <v>5900</v>
      </c>
      <c r="G163" s="1230"/>
      <c r="H163" s="1170"/>
      <c r="J163" s="1264">
        <v>31.300000000000001</v>
      </c>
      <c r="K163" s="1414">
        <v>3470</v>
      </c>
      <c r="W163" s="134"/>
      <c r="X163" s="134"/>
      <c r="Y163" s="134"/>
      <c r="Z163" s="134"/>
      <c r="AA163" s="134"/>
      <c r="AB163" s="134"/>
      <c r="AC163" s="134"/>
      <c r="AD163" s="134"/>
      <c r="AE163" s="134"/>
      <c r="AF163" s="134"/>
      <c r="AG163" s="134"/>
      <c r="AH163" s="134"/>
      <c r="AI163" s="134"/>
      <c r="AJ163" s="134"/>
      <c r="AK163" s="134"/>
      <c r="AL163" s="134"/>
      <c r="AM163" s="134"/>
    </row>
    <row r="164" s="1265" customFormat="1" ht="18.75" customHeight="1">
      <c r="A164" s="1205">
        <f t="shared" si="314"/>
        <v>130</v>
      </c>
      <c r="B164" s="208"/>
      <c r="C164" s="160" t="s">
        <v>1206</v>
      </c>
      <c r="D164" s="160" t="s">
        <v>93</v>
      </c>
      <c r="E164" s="163" t="s">
        <v>57</v>
      </c>
      <c r="F164" s="163">
        <f t="shared" si="307"/>
        <v>5500</v>
      </c>
      <c r="G164" s="1230"/>
      <c r="H164" s="1170"/>
      <c r="J164" s="1264">
        <v>31.300000000000001</v>
      </c>
      <c r="K164" s="1414">
        <v>3260</v>
      </c>
      <c r="W164" s="134"/>
      <c r="X164" s="134"/>
      <c r="Y164" s="134"/>
      <c r="Z164" s="134"/>
      <c r="AA164" s="134"/>
      <c r="AB164" s="134"/>
      <c r="AC164" s="134"/>
      <c r="AD164" s="134"/>
      <c r="AE164" s="134"/>
      <c r="AF164" s="134"/>
      <c r="AG164" s="134"/>
      <c r="AH164" s="134"/>
      <c r="AI164" s="134"/>
      <c r="AJ164" s="134"/>
      <c r="AK164" s="134"/>
      <c r="AL164" s="134"/>
      <c r="AM164" s="134"/>
    </row>
    <row r="165" ht="16.5" customHeight="1">
      <c r="A165" s="1229">
        <f t="shared" si="314"/>
        <v>131</v>
      </c>
      <c r="B165" s="208"/>
      <c r="C165" s="160" t="s">
        <v>1207</v>
      </c>
      <c r="D165" s="160" t="s">
        <v>112</v>
      </c>
      <c r="E165" s="163" t="s">
        <v>57</v>
      </c>
      <c r="F165" s="163">
        <f t="shared" si="307"/>
        <v>3400</v>
      </c>
      <c r="G165" s="1230"/>
      <c r="J165" s="1264">
        <v>19.100000000000001</v>
      </c>
      <c r="K165" s="1414">
        <v>1990</v>
      </c>
    </row>
    <row r="166" ht="16.5" customHeight="1">
      <c r="A166" s="1229">
        <f t="shared" si="314"/>
        <v>132</v>
      </c>
      <c r="B166" s="208"/>
      <c r="C166" s="160" t="s">
        <v>1208</v>
      </c>
      <c r="D166" s="160" t="s">
        <v>112</v>
      </c>
      <c r="E166" s="163" t="s">
        <v>57</v>
      </c>
      <c r="F166" s="163">
        <f t="shared" si="307"/>
        <v>3400</v>
      </c>
      <c r="G166" s="1230"/>
      <c r="J166" s="1264">
        <v>19.100000000000001</v>
      </c>
      <c r="K166" s="1414">
        <v>1990</v>
      </c>
    </row>
    <row r="167" ht="16.5" customHeight="1">
      <c r="A167" s="1229">
        <f t="shared" si="314"/>
        <v>133</v>
      </c>
      <c r="B167" s="208"/>
      <c r="C167" s="160" t="s">
        <v>1209</v>
      </c>
      <c r="D167" s="160" t="s">
        <v>112</v>
      </c>
      <c r="E167" s="163" t="s">
        <v>57</v>
      </c>
      <c r="F167" s="163">
        <f t="shared" si="307"/>
        <v>3400</v>
      </c>
      <c r="G167" s="1230"/>
      <c r="J167" s="1264">
        <v>19.100000000000001</v>
      </c>
      <c r="K167" s="1414">
        <v>1990</v>
      </c>
    </row>
    <row r="168" ht="16.5" customHeight="1">
      <c r="A168" s="1229">
        <f t="shared" si="314"/>
        <v>134</v>
      </c>
      <c r="B168" s="208"/>
      <c r="C168" s="160" t="s">
        <v>1210</v>
      </c>
      <c r="D168" s="160" t="s">
        <v>112</v>
      </c>
      <c r="E168" s="163" t="s">
        <v>57</v>
      </c>
      <c r="F168" s="163">
        <f t="shared" si="307"/>
        <v>3400</v>
      </c>
      <c r="G168" s="1230"/>
      <c r="J168" s="1264">
        <v>19.100000000000001</v>
      </c>
      <c r="K168" s="1414">
        <v>1990</v>
      </c>
    </row>
    <row r="169" ht="16.5" customHeight="1">
      <c r="A169" s="1242">
        <f t="shared" si="314"/>
        <v>135</v>
      </c>
      <c r="B169" s="212"/>
      <c r="C169" s="173" t="s">
        <v>1211</v>
      </c>
      <c r="D169" s="173" t="s">
        <v>112</v>
      </c>
      <c r="E169" s="163" t="s">
        <v>57</v>
      </c>
      <c r="F169" s="163">
        <f t="shared" si="307"/>
        <v>3400</v>
      </c>
      <c r="G169" s="1235"/>
      <c r="J169" s="1393">
        <v>19.100000000000001</v>
      </c>
      <c r="K169" s="1426">
        <v>1990</v>
      </c>
    </row>
    <row r="170" ht="16.5" customHeight="1">
      <c r="A170" s="1260"/>
      <c r="B170" s="1261"/>
      <c r="C170" s="165" t="s">
        <v>1189</v>
      </c>
      <c r="D170" s="1262"/>
      <c r="E170" s="163" t="s">
        <v>57</v>
      </c>
      <c r="F170" s="163"/>
      <c r="G170" s="1230" t="s">
        <v>354</v>
      </c>
      <c r="J170" s="1377"/>
      <c r="K170" s="205"/>
    </row>
    <row r="171" ht="18" customHeight="1">
      <c r="A171" s="1229">
        <f>A169+1</f>
        <v>136</v>
      </c>
      <c r="B171" s="208"/>
      <c r="C171" s="160" t="s">
        <v>1190</v>
      </c>
      <c r="D171" s="160" t="s">
        <v>93</v>
      </c>
      <c r="E171" s="163" t="s">
        <v>57</v>
      </c>
      <c r="F171" s="163">
        <f t="shared" si="307"/>
        <v>12800</v>
      </c>
      <c r="G171" s="1230"/>
      <c r="J171" s="1264">
        <v>67</v>
      </c>
      <c r="K171" s="1414">
        <v>7550</v>
      </c>
    </row>
    <row r="172" ht="18" customHeight="1">
      <c r="A172" s="1229">
        <f t="shared" ref="A172:A175" si="315">A171+1</f>
        <v>137</v>
      </c>
      <c r="B172" s="208"/>
      <c r="C172" s="160" t="s">
        <v>1191</v>
      </c>
      <c r="D172" s="160" t="s">
        <v>93</v>
      </c>
      <c r="E172" s="163" t="s">
        <v>57</v>
      </c>
      <c r="F172" s="163">
        <f t="shared" si="307"/>
        <v>12800</v>
      </c>
      <c r="G172" s="1230"/>
      <c r="J172" s="1264">
        <v>67</v>
      </c>
      <c r="K172" s="1414">
        <v>7550</v>
      </c>
    </row>
    <row r="173" ht="18" customHeight="1">
      <c r="A173" s="1229">
        <f t="shared" si="315"/>
        <v>138</v>
      </c>
      <c r="B173" s="208"/>
      <c r="C173" s="160" t="s">
        <v>1192</v>
      </c>
      <c r="D173" s="160" t="s">
        <v>93</v>
      </c>
      <c r="E173" s="163" t="s">
        <v>57</v>
      </c>
      <c r="F173" s="163">
        <f t="shared" si="307"/>
        <v>12800</v>
      </c>
      <c r="G173" s="1230"/>
      <c r="J173" s="1264">
        <v>67</v>
      </c>
      <c r="K173" s="1414">
        <v>7550</v>
      </c>
    </row>
    <row r="174" ht="18" customHeight="1">
      <c r="A174" s="1229">
        <f t="shared" si="315"/>
        <v>139</v>
      </c>
      <c r="B174" s="208"/>
      <c r="C174" s="160" t="s">
        <v>1193</v>
      </c>
      <c r="D174" s="160" t="s">
        <v>93</v>
      </c>
      <c r="E174" s="163" t="s">
        <v>57</v>
      </c>
      <c r="F174" s="163">
        <f t="shared" si="307"/>
        <v>12800</v>
      </c>
      <c r="G174" s="1230"/>
      <c r="J174" s="1264">
        <v>67</v>
      </c>
      <c r="K174" s="1414">
        <v>7550</v>
      </c>
    </row>
    <row r="175" ht="18" customHeight="1">
      <c r="A175" s="1229">
        <f t="shared" si="315"/>
        <v>140</v>
      </c>
      <c r="B175" s="208"/>
      <c r="C175" s="160" t="s">
        <v>1194</v>
      </c>
      <c r="D175" s="160" t="s">
        <v>93</v>
      </c>
      <c r="E175" s="163" t="s">
        <v>57</v>
      </c>
      <c r="F175" s="163">
        <f t="shared" si="307"/>
        <v>12800</v>
      </c>
      <c r="G175" s="1230"/>
      <c r="J175" s="1264">
        <v>67</v>
      </c>
      <c r="K175" s="1414">
        <v>7550</v>
      </c>
    </row>
    <row r="176" ht="16.5" customHeight="1">
      <c r="A176" s="1239"/>
      <c r="B176" s="251"/>
      <c r="C176" s="153" t="s">
        <v>367</v>
      </c>
      <c r="D176" s="217"/>
      <c r="E176" s="163" t="s">
        <v>57</v>
      </c>
      <c r="F176" s="163"/>
      <c r="G176" s="1230"/>
      <c r="J176" s="1394"/>
      <c r="K176" s="1427"/>
    </row>
    <row r="177" ht="18.75" customHeight="1">
      <c r="A177" s="1229">
        <f>A175+1</f>
        <v>141</v>
      </c>
      <c r="B177" s="255"/>
      <c r="C177" s="160" t="s">
        <v>1555</v>
      </c>
      <c r="D177" s="160" t="s">
        <v>93</v>
      </c>
      <c r="E177" s="163" t="s">
        <v>57</v>
      </c>
      <c r="F177" s="163">
        <f t="shared" si="307"/>
        <v>7200</v>
      </c>
      <c r="G177" s="1230"/>
      <c r="J177" s="1264">
        <v>41</v>
      </c>
      <c r="K177" s="1414">
        <v>4220</v>
      </c>
    </row>
    <row r="178" ht="18.75" customHeight="1">
      <c r="A178" s="1229">
        <f t="shared" ref="A178:A180" si="316">A177+1</f>
        <v>142</v>
      </c>
      <c r="B178" s="255"/>
      <c r="C178" s="160" t="s">
        <v>1556</v>
      </c>
      <c r="D178" s="160" t="s">
        <v>93</v>
      </c>
      <c r="E178" s="163" t="s">
        <v>57</v>
      </c>
      <c r="F178" s="163">
        <f t="shared" si="307"/>
        <v>7200</v>
      </c>
      <c r="G178" s="1230"/>
      <c r="J178" s="1264">
        <v>41</v>
      </c>
      <c r="K178" s="1414">
        <v>4220</v>
      </c>
    </row>
    <row r="179" ht="18.75" customHeight="1">
      <c r="A179" s="1229">
        <f t="shared" si="316"/>
        <v>143</v>
      </c>
      <c r="B179" s="255"/>
      <c r="C179" s="160" t="s">
        <v>1557</v>
      </c>
      <c r="D179" s="160" t="s">
        <v>93</v>
      </c>
      <c r="E179" s="163" t="s">
        <v>57</v>
      </c>
      <c r="F179" s="163">
        <f t="shared" si="307"/>
        <v>7200</v>
      </c>
      <c r="G179" s="1230"/>
      <c r="J179" s="1264">
        <v>41</v>
      </c>
      <c r="K179" s="1414">
        <v>4220</v>
      </c>
    </row>
    <row r="180" ht="18.75" customHeight="1">
      <c r="A180" s="1229">
        <f t="shared" si="316"/>
        <v>144</v>
      </c>
      <c r="B180" s="215"/>
      <c r="C180" s="160" t="s">
        <v>1558</v>
      </c>
      <c r="D180" s="160" t="s">
        <v>93</v>
      </c>
      <c r="E180" s="163" t="s">
        <v>57</v>
      </c>
      <c r="F180" s="163">
        <f t="shared" si="307"/>
        <v>7200</v>
      </c>
      <c r="G180" s="1230"/>
      <c r="J180" s="1264">
        <v>41</v>
      </c>
      <c r="K180" s="1414">
        <v>4220</v>
      </c>
    </row>
    <row r="181" ht="16.5" customHeight="1">
      <c r="A181" s="1241"/>
      <c r="B181" s="251"/>
      <c r="C181" s="165" t="s">
        <v>353</v>
      </c>
      <c r="D181" s="169"/>
      <c r="E181" s="163" t="s">
        <v>57</v>
      </c>
      <c r="F181" s="163"/>
      <c r="G181" s="1230"/>
      <c r="J181" s="1428"/>
      <c r="K181" s="1423"/>
    </row>
    <row r="182" ht="18" customHeight="1">
      <c r="A182" s="1229">
        <f>A180+1</f>
        <v>145</v>
      </c>
      <c r="B182" s="255"/>
      <c r="C182" s="160" t="s">
        <v>1195</v>
      </c>
      <c r="D182" s="160" t="s">
        <v>93</v>
      </c>
      <c r="E182" s="163" t="s">
        <v>57</v>
      </c>
      <c r="F182" s="163">
        <f t="shared" si="307"/>
        <v>8000</v>
      </c>
      <c r="G182" s="1230"/>
      <c r="J182" s="1429">
        <v>50</v>
      </c>
      <c r="K182" s="1414">
        <v>4700</v>
      </c>
    </row>
    <row r="183" ht="18" customHeight="1">
      <c r="A183" s="1229">
        <f t="shared" ref="A183:A185" si="317">A182+1</f>
        <v>146</v>
      </c>
      <c r="B183" s="255"/>
      <c r="C183" s="160" t="s">
        <v>1196</v>
      </c>
      <c r="D183" s="160" t="s">
        <v>93</v>
      </c>
      <c r="E183" s="163" t="s">
        <v>57</v>
      </c>
      <c r="F183" s="163">
        <f t="shared" si="307"/>
        <v>8000</v>
      </c>
      <c r="G183" s="1230"/>
      <c r="J183" s="1429">
        <v>50</v>
      </c>
      <c r="K183" s="1414">
        <v>4700</v>
      </c>
    </row>
    <row r="184" ht="18" customHeight="1">
      <c r="A184" s="1229">
        <f t="shared" si="317"/>
        <v>147</v>
      </c>
      <c r="B184" s="255"/>
      <c r="C184" s="160" t="s">
        <v>1197</v>
      </c>
      <c r="D184" s="160" t="s">
        <v>93</v>
      </c>
      <c r="E184" s="163" t="s">
        <v>57</v>
      </c>
      <c r="F184" s="163">
        <f t="shared" si="307"/>
        <v>8000</v>
      </c>
      <c r="G184" s="1230"/>
      <c r="J184" s="1429">
        <v>50</v>
      </c>
      <c r="K184" s="1414">
        <v>4700</v>
      </c>
    </row>
    <row r="185" ht="18" customHeight="1">
      <c r="A185" s="1229">
        <f t="shared" si="317"/>
        <v>148</v>
      </c>
      <c r="B185" s="215"/>
      <c r="C185" s="160" t="s">
        <v>1198</v>
      </c>
      <c r="D185" s="160" t="s">
        <v>93</v>
      </c>
      <c r="E185" s="163" t="s">
        <v>57</v>
      </c>
      <c r="F185" s="163">
        <f t="shared" ref="F185:F248" si="318">ROUND(K185*2*85%,-2)</f>
        <v>8000</v>
      </c>
      <c r="G185" s="1230"/>
      <c r="J185" s="1429">
        <v>50</v>
      </c>
      <c r="K185" s="1414">
        <v>4700</v>
      </c>
    </row>
    <row r="186" ht="16.5" customHeight="1">
      <c r="A186" s="1229"/>
      <c r="B186" s="169"/>
      <c r="C186" s="168" t="s">
        <v>103</v>
      </c>
      <c r="D186" s="169"/>
      <c r="E186" s="163" t="s">
        <v>57</v>
      </c>
      <c r="F186" s="163"/>
      <c r="G186" s="1230"/>
      <c r="J186" s="1264"/>
      <c r="K186" s="1384"/>
    </row>
    <row r="187" ht="17.25" customHeight="1">
      <c r="A187" s="1229">
        <f>A185+1</f>
        <v>149</v>
      </c>
      <c r="B187" s="251"/>
      <c r="C187" s="160" t="s">
        <v>1559</v>
      </c>
      <c r="D187" s="160" t="s">
        <v>93</v>
      </c>
      <c r="E187" s="163" t="s">
        <v>57</v>
      </c>
      <c r="F187" s="163">
        <f t="shared" si="318"/>
        <v>5500</v>
      </c>
      <c r="G187" s="1230"/>
      <c r="J187" s="1264"/>
      <c r="K187" s="1414">
        <v>3260</v>
      </c>
    </row>
    <row r="188" ht="17.25" customHeight="1">
      <c r="A188" s="1229">
        <f t="shared" ref="A188:A196" si="319">A187+1</f>
        <v>150</v>
      </c>
      <c r="B188" s="255"/>
      <c r="C188" s="160" t="s">
        <v>1560</v>
      </c>
      <c r="D188" s="160" t="s">
        <v>93</v>
      </c>
      <c r="E188" s="163" t="s">
        <v>57</v>
      </c>
      <c r="F188" s="163">
        <f t="shared" si="318"/>
        <v>5500</v>
      </c>
      <c r="G188" s="1230"/>
      <c r="J188" s="1264"/>
      <c r="K188" s="1414">
        <v>3260</v>
      </c>
    </row>
    <row r="189" ht="17.25" customHeight="1">
      <c r="A189" s="1229">
        <f t="shared" si="319"/>
        <v>151</v>
      </c>
      <c r="B189" s="255"/>
      <c r="C189" s="160" t="s">
        <v>1561</v>
      </c>
      <c r="D189" s="160" t="s">
        <v>93</v>
      </c>
      <c r="E189" s="163" t="s">
        <v>57</v>
      </c>
      <c r="F189" s="163">
        <f t="shared" si="318"/>
        <v>5500</v>
      </c>
      <c r="G189" s="1230"/>
      <c r="J189" s="1264"/>
      <c r="K189" s="1414">
        <v>3260</v>
      </c>
    </row>
    <row r="190" ht="17.25" customHeight="1">
      <c r="A190" s="1229">
        <f t="shared" si="319"/>
        <v>152</v>
      </c>
      <c r="B190" s="255"/>
      <c r="C190" s="160" t="s">
        <v>1562</v>
      </c>
      <c r="D190" s="160" t="s">
        <v>93</v>
      </c>
      <c r="E190" s="163" t="s">
        <v>57</v>
      </c>
      <c r="F190" s="163">
        <f t="shared" si="318"/>
        <v>5900</v>
      </c>
      <c r="G190" s="1230"/>
      <c r="J190" s="1264"/>
      <c r="K190" s="1414">
        <v>3470</v>
      </c>
    </row>
    <row r="191" ht="17.25" customHeight="1">
      <c r="A191" s="1229">
        <f t="shared" si="319"/>
        <v>153</v>
      </c>
      <c r="B191" s="215"/>
      <c r="C191" s="160" t="s">
        <v>1563</v>
      </c>
      <c r="D191" s="160" t="s">
        <v>93</v>
      </c>
      <c r="E191" s="163" t="s">
        <v>57</v>
      </c>
      <c r="F191" s="163">
        <f t="shared" si="318"/>
        <v>5500</v>
      </c>
      <c r="G191" s="1230"/>
      <c r="J191" s="1264"/>
      <c r="K191" s="1414">
        <v>3260</v>
      </c>
    </row>
    <row r="192" ht="16.5" customHeight="1">
      <c r="A192" s="1229">
        <f t="shared" si="319"/>
        <v>154</v>
      </c>
      <c r="B192" s="208"/>
      <c r="C192" s="160" t="s">
        <v>1564</v>
      </c>
      <c r="D192" s="160" t="s">
        <v>112</v>
      </c>
      <c r="E192" s="163" t="s">
        <v>57</v>
      </c>
      <c r="F192" s="163">
        <f t="shared" si="318"/>
        <v>3400</v>
      </c>
      <c r="G192" s="1230"/>
      <c r="J192" s="1264"/>
      <c r="K192" s="1414">
        <v>1990</v>
      </c>
    </row>
    <row r="193" ht="28.5" customHeight="1">
      <c r="A193" s="1229">
        <f t="shared" si="319"/>
        <v>155</v>
      </c>
      <c r="B193" s="208"/>
      <c r="C193" s="160" t="s">
        <v>1565</v>
      </c>
      <c r="D193" s="160" t="s">
        <v>112</v>
      </c>
      <c r="E193" s="163" t="s">
        <v>57</v>
      </c>
      <c r="F193" s="163">
        <f t="shared" si="318"/>
        <v>3400</v>
      </c>
      <c r="G193" s="1230"/>
      <c r="J193" s="1264"/>
      <c r="K193" s="1414">
        <v>1990</v>
      </c>
    </row>
    <row r="194" ht="16.5" customHeight="1">
      <c r="A194" s="1229">
        <f t="shared" si="319"/>
        <v>156</v>
      </c>
      <c r="B194" s="208"/>
      <c r="C194" s="160" t="s">
        <v>1566</v>
      </c>
      <c r="D194" s="160" t="s">
        <v>112</v>
      </c>
      <c r="E194" s="163" t="s">
        <v>57</v>
      </c>
      <c r="F194" s="163">
        <f t="shared" si="318"/>
        <v>3400</v>
      </c>
      <c r="G194" s="1230"/>
      <c r="J194" s="1264"/>
      <c r="K194" s="1414">
        <v>1990</v>
      </c>
    </row>
    <row r="195" ht="30" customHeight="1">
      <c r="A195" s="1229">
        <f t="shared" si="319"/>
        <v>157</v>
      </c>
      <c r="B195" s="208"/>
      <c r="C195" s="194" t="s">
        <v>1567</v>
      </c>
      <c r="D195" s="160" t="s">
        <v>112</v>
      </c>
      <c r="E195" s="163" t="s">
        <v>57</v>
      </c>
      <c r="F195" s="163">
        <f t="shared" si="318"/>
        <v>3400</v>
      </c>
      <c r="G195" s="1230"/>
      <c r="J195" s="1264"/>
      <c r="K195" s="1414">
        <v>1990</v>
      </c>
    </row>
    <row r="196" ht="16.5" customHeight="1">
      <c r="A196" s="1242">
        <f t="shared" si="319"/>
        <v>158</v>
      </c>
      <c r="B196" s="212"/>
      <c r="C196" s="173" t="s">
        <v>1568</v>
      </c>
      <c r="D196" s="173" t="s">
        <v>112</v>
      </c>
      <c r="E196" s="163" t="s">
        <v>57</v>
      </c>
      <c r="F196" s="163">
        <f t="shared" si="318"/>
        <v>3200</v>
      </c>
      <c r="G196" s="1235"/>
      <c r="J196" s="1393"/>
      <c r="K196" s="1415">
        <v>1900</v>
      </c>
    </row>
    <row r="197" ht="16.5" customHeight="1">
      <c r="A197" s="1239"/>
      <c r="B197" s="1227"/>
      <c r="C197" s="153" t="s">
        <v>410</v>
      </c>
      <c r="D197" s="217"/>
      <c r="E197" s="1394"/>
      <c r="F197" s="163"/>
      <c r="G197" s="156" t="s">
        <v>222</v>
      </c>
      <c r="J197" s="1394"/>
      <c r="K197" s="1415"/>
    </row>
    <row r="198" ht="16.5" customHeight="1">
      <c r="A198" s="1229">
        <f>A196+1</f>
        <v>159</v>
      </c>
      <c r="B198" s="255"/>
      <c r="C198" s="160" t="s">
        <v>1569</v>
      </c>
      <c r="D198" s="160" t="s">
        <v>93</v>
      </c>
      <c r="E198" s="163" t="s">
        <v>57</v>
      </c>
      <c r="F198" s="163">
        <f t="shared" si="318"/>
        <v>5500</v>
      </c>
      <c r="G198" s="162"/>
      <c r="J198" s="1264"/>
      <c r="K198" s="1414">
        <v>3260</v>
      </c>
    </row>
    <row r="199" ht="16.5" customHeight="1">
      <c r="A199" s="1229">
        <f t="shared" ref="A199:A201" si="320">A198+1</f>
        <v>160</v>
      </c>
      <c r="B199" s="255"/>
      <c r="C199" s="160" t="s">
        <v>1570</v>
      </c>
      <c r="D199" s="160" t="s">
        <v>93</v>
      </c>
      <c r="E199" s="163" t="s">
        <v>57</v>
      </c>
      <c r="F199" s="163">
        <f t="shared" si="318"/>
        <v>5500</v>
      </c>
      <c r="G199" s="162"/>
      <c r="J199" s="1264"/>
      <c r="K199" s="1414">
        <v>3260</v>
      </c>
    </row>
    <row r="200" ht="16.5" customHeight="1">
      <c r="A200" s="1229">
        <f t="shared" si="320"/>
        <v>161</v>
      </c>
      <c r="B200" s="255"/>
      <c r="C200" s="160" t="s">
        <v>1571</v>
      </c>
      <c r="D200" s="160" t="s">
        <v>93</v>
      </c>
      <c r="E200" s="163" t="s">
        <v>57</v>
      </c>
      <c r="F200" s="163">
        <f t="shared" si="318"/>
        <v>5500</v>
      </c>
      <c r="G200" s="162"/>
      <c r="J200" s="1264"/>
      <c r="K200" s="1414">
        <v>3260</v>
      </c>
    </row>
    <row r="201" ht="30" customHeight="1">
      <c r="A201" s="1229">
        <f t="shared" si="320"/>
        <v>162</v>
      </c>
      <c r="B201" s="215"/>
      <c r="C201" s="160" t="s">
        <v>1572</v>
      </c>
      <c r="D201" s="160" t="s">
        <v>93</v>
      </c>
      <c r="E201" s="163" t="s">
        <v>57</v>
      </c>
      <c r="F201" s="163">
        <f t="shared" si="318"/>
        <v>5900</v>
      </c>
      <c r="G201" s="162"/>
      <c r="J201" s="1264"/>
      <c r="K201" s="1414">
        <v>3470</v>
      </c>
    </row>
    <row r="202" ht="16.5" customHeight="1">
      <c r="A202" s="1241"/>
      <c r="B202" s="169"/>
      <c r="C202" s="168" t="s">
        <v>103</v>
      </c>
      <c r="D202" s="169"/>
      <c r="E202" s="163" t="s">
        <v>57</v>
      </c>
      <c r="F202" s="163"/>
      <c r="G202" s="162"/>
      <c r="J202" s="1264"/>
      <c r="K202" s="1414"/>
    </row>
    <row r="203" ht="16.5" customHeight="1">
      <c r="A203" s="1229">
        <f>A201+1</f>
        <v>163</v>
      </c>
      <c r="B203" s="251"/>
      <c r="C203" s="1430" t="s">
        <v>1573</v>
      </c>
      <c r="D203" s="160" t="s">
        <v>93</v>
      </c>
      <c r="E203" s="163" t="s">
        <v>57</v>
      </c>
      <c r="F203" s="163">
        <f t="shared" si="318"/>
        <v>4500</v>
      </c>
      <c r="G203" s="162"/>
      <c r="J203" s="1264"/>
      <c r="K203" s="1414">
        <v>2640</v>
      </c>
    </row>
    <row r="204" ht="16.5" customHeight="1">
      <c r="A204" s="1229">
        <f t="shared" ref="A204:A208" si="321">A203+1</f>
        <v>164</v>
      </c>
      <c r="B204" s="255"/>
      <c r="C204" s="160" t="s">
        <v>1574</v>
      </c>
      <c r="D204" s="160" t="s">
        <v>93</v>
      </c>
      <c r="E204" s="163" t="s">
        <v>57</v>
      </c>
      <c r="F204" s="163">
        <f t="shared" si="318"/>
        <v>5200</v>
      </c>
      <c r="G204" s="162"/>
      <c r="J204" s="1264"/>
      <c r="K204" s="1414">
        <v>3040</v>
      </c>
    </row>
    <row r="205" ht="16.5" customHeight="1">
      <c r="A205" s="1229">
        <f t="shared" si="321"/>
        <v>165</v>
      </c>
      <c r="B205" s="215"/>
      <c r="C205" s="160" t="s">
        <v>1575</v>
      </c>
      <c r="D205" s="160" t="s">
        <v>93</v>
      </c>
      <c r="E205" s="163" t="s">
        <v>57</v>
      </c>
      <c r="F205" s="163">
        <f t="shared" si="318"/>
        <v>5600</v>
      </c>
      <c r="G205" s="162"/>
      <c r="J205" s="1264"/>
      <c r="K205" s="1414">
        <v>3320</v>
      </c>
    </row>
    <row r="206" ht="16.5" customHeight="1">
      <c r="A206" s="1229">
        <f t="shared" si="321"/>
        <v>166</v>
      </c>
      <c r="B206" s="251"/>
      <c r="C206" s="160" t="s">
        <v>1576</v>
      </c>
      <c r="D206" s="160" t="s">
        <v>112</v>
      </c>
      <c r="E206" s="163" t="s">
        <v>57</v>
      </c>
      <c r="F206" s="163">
        <f t="shared" si="318"/>
        <v>2900</v>
      </c>
      <c r="G206" s="162"/>
      <c r="J206" s="1264"/>
      <c r="K206" s="1414">
        <v>1730</v>
      </c>
    </row>
    <row r="207" ht="16.5" customHeight="1">
      <c r="A207" s="1229">
        <f t="shared" si="321"/>
        <v>167</v>
      </c>
      <c r="B207" s="255"/>
      <c r="C207" s="160" t="s">
        <v>1577</v>
      </c>
      <c r="D207" s="160" t="s">
        <v>112</v>
      </c>
      <c r="E207" s="163" t="s">
        <v>57</v>
      </c>
      <c r="F207" s="163">
        <f t="shared" si="318"/>
        <v>3400</v>
      </c>
      <c r="G207" s="1245"/>
      <c r="J207" s="1264"/>
      <c r="K207" s="1414">
        <v>1980</v>
      </c>
    </row>
    <row r="208" ht="16.5" customHeight="1">
      <c r="A208" s="1242">
        <f t="shared" si="321"/>
        <v>168</v>
      </c>
      <c r="B208" s="1234"/>
      <c r="C208" s="1431" t="s">
        <v>1578</v>
      </c>
      <c r="D208" s="1431" t="s">
        <v>112</v>
      </c>
      <c r="E208" s="163" t="s">
        <v>57</v>
      </c>
      <c r="F208" s="163">
        <f t="shared" si="318"/>
        <v>3400</v>
      </c>
      <c r="G208" s="174"/>
      <c r="J208" s="1432"/>
      <c r="K208" s="1433">
        <v>1980</v>
      </c>
    </row>
    <row r="209" ht="16.5" customHeight="1">
      <c r="A209" s="1241"/>
      <c r="B209" s="1227"/>
      <c r="C209" s="165" t="s">
        <v>379</v>
      </c>
      <c r="D209" s="169"/>
      <c r="E209" s="1394"/>
      <c r="F209" s="163"/>
      <c r="G209" s="162" t="s">
        <v>354</v>
      </c>
      <c r="J209" s="1394"/>
      <c r="K209" s="205"/>
    </row>
    <row r="210" ht="19.5" customHeight="1">
      <c r="A210" s="1229">
        <f>A208+1</f>
        <v>169</v>
      </c>
      <c r="B210" s="255"/>
      <c r="C210" s="1416" t="s">
        <v>1199</v>
      </c>
      <c r="D210" s="1416" t="s">
        <v>93</v>
      </c>
      <c r="E210" s="163" t="s">
        <v>57</v>
      </c>
      <c r="F210" s="163"/>
      <c r="G210" s="162"/>
      <c r="H210" s="1170" t="s">
        <v>1579</v>
      </c>
      <c r="J210" s="1434"/>
      <c r="K210" s="1435">
        <f t="shared" ref="K210:K211" si="322">J210*$F$209</f>
        <v>0</v>
      </c>
    </row>
    <row r="211" ht="19.5" customHeight="1">
      <c r="A211" s="1229">
        <f t="shared" ref="A211:A213" si="323">A210+1</f>
        <v>170</v>
      </c>
      <c r="B211" s="255"/>
      <c r="C211" s="1416" t="s">
        <v>1580</v>
      </c>
      <c r="D211" s="1416" t="s">
        <v>93</v>
      </c>
      <c r="E211" s="163" t="s">
        <v>57</v>
      </c>
      <c r="F211" s="163"/>
      <c r="G211" s="162"/>
      <c r="H211" s="1170" t="s">
        <v>1579</v>
      </c>
      <c r="J211" s="1434"/>
      <c r="K211" s="1435">
        <f t="shared" si="322"/>
        <v>0</v>
      </c>
    </row>
    <row r="212" ht="19.5" customHeight="1">
      <c r="A212" s="1229">
        <f t="shared" si="323"/>
        <v>171</v>
      </c>
      <c r="B212" s="255"/>
      <c r="C212" s="160" t="s">
        <v>1581</v>
      </c>
      <c r="D212" s="160" t="s">
        <v>93</v>
      </c>
      <c r="E212" s="163" t="s">
        <v>57</v>
      </c>
      <c r="F212" s="163">
        <f t="shared" si="318"/>
        <v>11200</v>
      </c>
      <c r="G212" s="162"/>
      <c r="J212" s="1264"/>
      <c r="K212" s="1414">
        <v>6570</v>
      </c>
    </row>
    <row r="213" ht="19.5" customHeight="1">
      <c r="A213" s="1229">
        <f t="shared" si="323"/>
        <v>172</v>
      </c>
      <c r="B213" s="215"/>
      <c r="C213" s="160" t="s">
        <v>1201</v>
      </c>
      <c r="D213" s="160" t="s">
        <v>93</v>
      </c>
      <c r="E213" s="163" t="s">
        <v>57</v>
      </c>
      <c r="F213" s="163">
        <f t="shared" si="318"/>
        <v>11200</v>
      </c>
      <c r="G213" s="162"/>
      <c r="J213" s="1264"/>
      <c r="K213" s="1414">
        <v>6570</v>
      </c>
    </row>
    <row r="214" ht="16.5" customHeight="1">
      <c r="A214" s="160"/>
      <c r="B214" s="160"/>
      <c r="C214" s="160" t="s">
        <v>374</v>
      </c>
      <c r="D214" s="160"/>
      <c r="E214" s="163" t="s">
        <v>57</v>
      </c>
      <c r="F214" s="163"/>
      <c r="G214" s="162"/>
      <c r="J214" s="160"/>
      <c r="K214" s="160"/>
    </row>
    <row r="215" ht="17.25" customHeight="1">
      <c r="A215" s="160">
        <f>A213+1</f>
        <v>173</v>
      </c>
      <c r="B215" s="160"/>
      <c r="C215" s="160" t="s">
        <v>1180</v>
      </c>
      <c r="D215" s="160" t="s">
        <v>93</v>
      </c>
      <c r="E215" s="163" t="s">
        <v>57</v>
      </c>
      <c r="F215" s="163">
        <f t="shared" si="318"/>
        <v>6600</v>
      </c>
      <c r="G215" s="162"/>
      <c r="J215" s="160"/>
      <c r="K215" s="1414">
        <v>3900</v>
      </c>
    </row>
    <row r="216" ht="17.25" customHeight="1">
      <c r="A216" s="160">
        <f t="shared" ref="A216:A218" si="324">A215+1</f>
        <v>174</v>
      </c>
      <c r="B216" s="160"/>
      <c r="C216" s="160" t="s">
        <v>1181</v>
      </c>
      <c r="D216" s="160" t="s">
        <v>93</v>
      </c>
      <c r="E216" s="163" t="s">
        <v>57</v>
      </c>
      <c r="F216" s="163">
        <f t="shared" si="318"/>
        <v>6600</v>
      </c>
      <c r="G216" s="162"/>
      <c r="J216" s="160"/>
      <c r="K216" s="1414">
        <v>3900</v>
      </c>
    </row>
    <row r="217" ht="17.25" customHeight="1">
      <c r="A217" s="160">
        <f t="shared" si="324"/>
        <v>175</v>
      </c>
      <c r="B217" s="160"/>
      <c r="C217" s="160" t="s">
        <v>1182</v>
      </c>
      <c r="D217" s="160" t="s">
        <v>93</v>
      </c>
      <c r="E217" s="163" t="s">
        <v>57</v>
      </c>
      <c r="F217" s="163">
        <f t="shared" si="318"/>
        <v>6600</v>
      </c>
      <c r="G217" s="162"/>
      <c r="J217" s="160"/>
      <c r="K217" s="1414">
        <v>3900</v>
      </c>
    </row>
    <row r="218" ht="17.25" customHeight="1">
      <c r="A218" s="160">
        <f t="shared" si="324"/>
        <v>176</v>
      </c>
      <c r="B218" s="160"/>
      <c r="C218" s="160" t="s">
        <v>1183</v>
      </c>
      <c r="D218" s="160" t="s">
        <v>93</v>
      </c>
      <c r="E218" s="163" t="s">
        <v>57</v>
      </c>
      <c r="F218" s="163">
        <f t="shared" si="318"/>
        <v>6600</v>
      </c>
      <c r="G218" s="162"/>
      <c r="J218" s="160"/>
      <c r="K218" s="1414">
        <v>3900</v>
      </c>
    </row>
    <row r="219" ht="16.5" customHeight="1">
      <c r="A219" s="1205"/>
      <c r="B219" s="169"/>
      <c r="C219" s="168" t="s">
        <v>103</v>
      </c>
      <c r="D219" s="169"/>
      <c r="E219" s="163" t="s">
        <v>57</v>
      </c>
      <c r="F219" s="163"/>
      <c r="G219" s="162"/>
      <c r="J219" s="1264"/>
      <c r="K219" s="1384"/>
    </row>
    <row r="220" s="1265" customFormat="1" ht="18.75" customHeight="1">
      <c r="A220" s="160">
        <f>A218+1</f>
        <v>177</v>
      </c>
      <c r="B220" s="208"/>
      <c r="C220" s="160" t="s">
        <v>1582</v>
      </c>
      <c r="D220" s="160" t="s">
        <v>93</v>
      </c>
      <c r="E220" s="163" t="s">
        <v>57</v>
      </c>
      <c r="F220" s="163">
        <f t="shared" si="318"/>
        <v>5500</v>
      </c>
      <c r="G220" s="162"/>
      <c r="H220" s="1170"/>
      <c r="J220" s="1264"/>
      <c r="K220" s="1414">
        <v>3260</v>
      </c>
      <c r="W220" s="134"/>
      <c r="X220" s="134"/>
      <c r="Y220" s="134"/>
      <c r="Z220" s="134"/>
      <c r="AA220" s="134"/>
      <c r="AB220" s="134"/>
      <c r="AC220" s="134"/>
      <c r="AD220" s="134"/>
      <c r="AE220" s="134"/>
      <c r="AF220" s="134"/>
      <c r="AG220" s="134"/>
      <c r="AH220" s="134"/>
      <c r="AI220" s="134"/>
      <c r="AJ220" s="134"/>
      <c r="AK220" s="134"/>
      <c r="AL220" s="134"/>
      <c r="AM220" s="134"/>
    </row>
    <row r="221" s="1265" customFormat="1" ht="18.75" customHeight="1">
      <c r="A221" s="1205">
        <f t="shared" ref="A221:A223" si="325">A220+1</f>
        <v>178</v>
      </c>
      <c r="B221" s="208"/>
      <c r="C221" s="160" t="s">
        <v>1583</v>
      </c>
      <c r="D221" s="160" t="s">
        <v>93</v>
      </c>
      <c r="E221" s="163" t="s">
        <v>57</v>
      </c>
      <c r="F221" s="163">
        <f t="shared" si="318"/>
        <v>5900</v>
      </c>
      <c r="G221" s="162"/>
      <c r="H221" s="1170"/>
      <c r="J221" s="1264"/>
      <c r="K221" s="1414">
        <v>3470</v>
      </c>
      <c r="W221" s="134"/>
      <c r="X221" s="134"/>
      <c r="Y221" s="134"/>
      <c r="Z221" s="134"/>
      <c r="AA221" s="134"/>
      <c r="AB221" s="134"/>
      <c r="AC221" s="134"/>
      <c r="AD221" s="134"/>
      <c r="AE221" s="134"/>
      <c r="AF221" s="134"/>
      <c r="AG221" s="134"/>
      <c r="AH221" s="134"/>
      <c r="AI221" s="134"/>
      <c r="AJ221" s="134"/>
      <c r="AK221" s="134"/>
      <c r="AL221" s="134"/>
      <c r="AM221" s="134"/>
    </row>
    <row r="222" ht="18.75" customHeight="1">
      <c r="A222" s="1205">
        <f t="shared" si="325"/>
        <v>179</v>
      </c>
      <c r="B222" s="208"/>
      <c r="C222" s="160" t="s">
        <v>1584</v>
      </c>
      <c r="D222" s="160" t="s">
        <v>112</v>
      </c>
      <c r="E222" s="163" t="s">
        <v>57</v>
      </c>
      <c r="F222" s="163">
        <f t="shared" si="318"/>
        <v>3400</v>
      </c>
      <c r="G222" s="162"/>
      <c r="J222" s="1264"/>
      <c r="K222" s="1414">
        <v>1990</v>
      </c>
    </row>
    <row r="223" ht="31.5" customHeight="1">
      <c r="A223" s="1291">
        <f t="shared" si="325"/>
        <v>180</v>
      </c>
      <c r="B223" s="251"/>
      <c r="C223" s="194" t="s">
        <v>1585</v>
      </c>
      <c r="D223" s="194" t="s">
        <v>112</v>
      </c>
      <c r="E223" s="163" t="s">
        <v>57</v>
      </c>
      <c r="F223" s="163">
        <f t="shared" si="318"/>
        <v>3400</v>
      </c>
      <c r="G223" s="1245"/>
      <c r="J223" s="1378"/>
      <c r="K223" s="1422">
        <v>1990</v>
      </c>
    </row>
    <row r="224" ht="16.5" customHeight="1">
      <c r="A224" s="201"/>
      <c r="B224" s="1227"/>
      <c r="C224" s="184" t="s">
        <v>1586</v>
      </c>
      <c r="D224" s="202"/>
      <c r="E224" s="1377"/>
      <c r="F224" s="163"/>
      <c r="G224" s="206" t="s">
        <v>222</v>
      </c>
      <c r="J224" s="1377"/>
      <c r="K224" s="205"/>
    </row>
    <row r="225" ht="31.5" customHeight="1">
      <c r="A225" s="1229">
        <f>A223+1</f>
        <v>181</v>
      </c>
      <c r="B225" s="255"/>
      <c r="C225" s="160" t="s">
        <v>1587</v>
      </c>
      <c r="D225" s="160" t="s">
        <v>93</v>
      </c>
      <c r="E225" s="163" t="s">
        <v>57</v>
      </c>
      <c r="F225" s="163">
        <f t="shared" si="318"/>
        <v>11700</v>
      </c>
      <c r="G225" s="162"/>
      <c r="J225" s="1436"/>
      <c r="K225" s="1414">
        <v>6900</v>
      </c>
    </row>
    <row r="226" ht="31.5" customHeight="1">
      <c r="A226" s="1205">
        <f t="shared" ref="A226:A227" si="326">A225+1</f>
        <v>182</v>
      </c>
      <c r="B226" s="255"/>
      <c r="C226" s="160" t="s">
        <v>1588</v>
      </c>
      <c r="D226" s="160" t="s">
        <v>93</v>
      </c>
      <c r="E226" s="163" t="s">
        <v>57</v>
      </c>
      <c r="F226" s="163">
        <f t="shared" si="318"/>
        <v>11700</v>
      </c>
      <c r="G226" s="162"/>
      <c r="J226" s="1436"/>
      <c r="K226" s="1414">
        <v>6900</v>
      </c>
    </row>
    <row r="227" ht="31.5" customHeight="1">
      <c r="A227" s="1205">
        <f t="shared" si="326"/>
        <v>183</v>
      </c>
      <c r="B227" s="215"/>
      <c r="C227" s="160" t="s">
        <v>1589</v>
      </c>
      <c r="D227" s="160" t="s">
        <v>93</v>
      </c>
      <c r="E227" s="163" t="s">
        <v>57</v>
      </c>
      <c r="F227" s="163">
        <f t="shared" si="318"/>
        <v>12000</v>
      </c>
      <c r="G227" s="162"/>
      <c r="J227" s="1436"/>
      <c r="K227" s="1414">
        <v>7060</v>
      </c>
    </row>
    <row r="228" ht="16.5" customHeight="1">
      <c r="A228" s="220"/>
      <c r="B228" s="169"/>
      <c r="C228" s="168" t="s">
        <v>103</v>
      </c>
      <c r="D228" s="169"/>
      <c r="E228" s="157" t="s">
        <v>57</v>
      </c>
      <c r="F228" s="163"/>
      <c r="G228" s="162"/>
      <c r="J228" s="1437"/>
      <c r="K228" s="1414"/>
    </row>
    <row r="229" ht="20.25" customHeight="1">
      <c r="A229" s="1229">
        <f>A227+1</f>
        <v>184</v>
      </c>
      <c r="B229" s="251"/>
      <c r="C229" s="160" t="s">
        <v>1590</v>
      </c>
      <c r="D229" s="160" t="s">
        <v>93</v>
      </c>
      <c r="E229" s="163" t="s">
        <v>57</v>
      </c>
      <c r="F229" s="163">
        <f t="shared" si="318"/>
        <v>4700</v>
      </c>
      <c r="G229" s="162"/>
      <c r="J229" s="1436"/>
      <c r="K229" s="1414">
        <v>2780</v>
      </c>
    </row>
    <row r="230" ht="20.25" customHeight="1">
      <c r="A230" s="1205">
        <f t="shared" ref="A230:A234" si="327">A229+1</f>
        <v>185</v>
      </c>
      <c r="B230" s="255"/>
      <c r="C230" s="160" t="s">
        <v>1591</v>
      </c>
      <c r="D230" s="160" t="s">
        <v>93</v>
      </c>
      <c r="E230" s="163" t="s">
        <v>57</v>
      </c>
      <c r="F230" s="163">
        <f t="shared" si="318"/>
        <v>4100</v>
      </c>
      <c r="G230" s="162"/>
      <c r="J230" s="1436"/>
      <c r="K230" s="1414">
        <v>2420</v>
      </c>
    </row>
    <row r="231" ht="20.25" customHeight="1">
      <c r="A231" s="1205">
        <f t="shared" si="327"/>
        <v>186</v>
      </c>
      <c r="B231" s="215"/>
      <c r="C231" s="160" t="s">
        <v>1592</v>
      </c>
      <c r="D231" s="160" t="s">
        <v>93</v>
      </c>
      <c r="E231" s="157" t="s">
        <v>57</v>
      </c>
      <c r="F231" s="163">
        <f t="shared" si="318"/>
        <v>5100</v>
      </c>
      <c r="G231" s="162"/>
      <c r="J231" s="1436"/>
      <c r="K231" s="1414">
        <v>2990</v>
      </c>
    </row>
    <row r="232" ht="33" customHeight="1">
      <c r="A232" s="1205">
        <f t="shared" si="327"/>
        <v>187</v>
      </c>
      <c r="B232" s="251"/>
      <c r="C232" s="160" t="s">
        <v>1593</v>
      </c>
      <c r="D232" s="160" t="s">
        <v>112</v>
      </c>
      <c r="E232" s="163" t="s">
        <v>57</v>
      </c>
      <c r="F232" s="163">
        <f t="shared" si="318"/>
        <v>2400</v>
      </c>
      <c r="G232" s="162"/>
      <c r="J232" s="1436"/>
      <c r="K232" s="1414">
        <v>1390</v>
      </c>
    </row>
    <row r="233" ht="33" customHeight="1">
      <c r="A233" s="1205">
        <f t="shared" si="327"/>
        <v>188</v>
      </c>
      <c r="B233" s="255"/>
      <c r="C233" s="160" t="s">
        <v>1594</v>
      </c>
      <c r="D233" s="160" t="s">
        <v>112</v>
      </c>
      <c r="E233" s="163" t="s">
        <v>57</v>
      </c>
      <c r="F233" s="163">
        <f t="shared" si="318"/>
        <v>2400</v>
      </c>
      <c r="G233" s="162"/>
      <c r="J233" s="1436"/>
      <c r="K233" s="1414">
        <v>1390</v>
      </c>
    </row>
    <row r="234" ht="33" customHeight="1">
      <c r="A234" s="1291">
        <f t="shared" si="327"/>
        <v>189</v>
      </c>
      <c r="B234" s="1234"/>
      <c r="C234" s="173" t="s">
        <v>1595</v>
      </c>
      <c r="D234" s="173" t="s">
        <v>112</v>
      </c>
      <c r="E234" s="163" t="s">
        <v>57</v>
      </c>
      <c r="F234" s="163">
        <f t="shared" si="318"/>
        <v>3000</v>
      </c>
      <c r="G234" s="174"/>
      <c r="J234" s="1438"/>
      <c r="K234" s="1415">
        <v>1750</v>
      </c>
    </row>
    <row r="235" s="140" customFormat="1" ht="16.5" customHeight="1">
      <c r="A235" s="1255"/>
      <c r="B235" s="1266"/>
      <c r="C235" s="184" t="s">
        <v>136</v>
      </c>
      <c r="D235" s="185"/>
      <c r="E235" s="163" t="s">
        <v>57</v>
      </c>
      <c r="F235" s="163"/>
      <c r="G235" s="1267" t="s">
        <v>90</v>
      </c>
      <c r="H235" s="1183"/>
      <c r="J235" s="1418"/>
      <c r="K235" s="185"/>
    </row>
    <row r="236" s="140" customFormat="1" ht="21" customHeight="1">
      <c r="A236" s="1229">
        <f>A234+1</f>
        <v>190</v>
      </c>
      <c r="B236" s="1248"/>
      <c r="C236" s="160" t="s">
        <v>1212</v>
      </c>
      <c r="D236" s="160" t="s">
        <v>93</v>
      </c>
      <c r="E236" s="163" t="s">
        <v>57</v>
      </c>
      <c r="F236" s="163">
        <f t="shared" si="318"/>
        <v>8200</v>
      </c>
      <c r="G236" s="189"/>
      <c r="H236" s="1183"/>
      <c r="J236" s="163" t="s">
        <v>57</v>
      </c>
      <c r="K236" s="1419">
        <v>4850</v>
      </c>
    </row>
    <row r="237" s="140" customFormat="1" ht="21" customHeight="1">
      <c r="A237" s="1229">
        <f t="shared" ref="A237:A238" si="328">A236+1</f>
        <v>191</v>
      </c>
      <c r="B237" s="1248"/>
      <c r="C237" s="160" t="s">
        <v>1213</v>
      </c>
      <c r="D237" s="160" t="s">
        <v>93</v>
      </c>
      <c r="E237" s="163" t="s">
        <v>57</v>
      </c>
      <c r="F237" s="163">
        <f t="shared" si="318"/>
        <v>10500</v>
      </c>
      <c r="G237" s="189"/>
      <c r="H237" s="1183"/>
      <c r="J237" s="163" t="s">
        <v>57</v>
      </c>
      <c r="K237" s="1419">
        <v>6190</v>
      </c>
    </row>
    <row r="238" s="140" customFormat="1" ht="21" customHeight="1">
      <c r="A238" s="1229">
        <f t="shared" si="328"/>
        <v>192</v>
      </c>
      <c r="B238" s="617"/>
      <c r="C238" s="160" t="s">
        <v>1214</v>
      </c>
      <c r="D238" s="160" t="s">
        <v>93</v>
      </c>
      <c r="E238" s="163" t="s">
        <v>57</v>
      </c>
      <c r="F238" s="163">
        <f t="shared" si="318"/>
        <v>8200</v>
      </c>
      <c r="G238" s="189"/>
      <c r="H238" s="1183"/>
      <c r="J238" s="163" t="s">
        <v>57</v>
      </c>
      <c r="K238" s="1419">
        <v>4850</v>
      </c>
    </row>
    <row r="239" s="140" customFormat="1" ht="16.5" customHeight="1">
      <c r="A239" s="1253"/>
      <c r="B239" s="1246"/>
      <c r="C239" s="153" t="s">
        <v>143</v>
      </c>
      <c r="D239" s="154"/>
      <c r="E239" s="163" t="s">
        <v>57</v>
      </c>
      <c r="F239" s="163"/>
      <c r="G239" s="189"/>
      <c r="H239" s="1183"/>
      <c r="J239" s="157" t="s">
        <v>57</v>
      </c>
      <c r="K239" s="155"/>
    </row>
    <row r="240" s="140" customFormat="1" ht="21" customHeight="1">
      <c r="A240" s="1229">
        <f>A238+1</f>
        <v>193</v>
      </c>
      <c r="B240" s="1248"/>
      <c r="C240" s="160" t="s">
        <v>1215</v>
      </c>
      <c r="D240" s="160" t="s">
        <v>93</v>
      </c>
      <c r="E240" s="163" t="s">
        <v>57</v>
      </c>
      <c r="F240" s="163">
        <f t="shared" si="318"/>
        <v>10500</v>
      </c>
      <c r="G240" s="189"/>
      <c r="H240" s="1183"/>
      <c r="J240" s="163" t="s">
        <v>57</v>
      </c>
      <c r="K240" s="1419">
        <v>6190</v>
      </c>
    </row>
    <row r="241" s="140" customFormat="1" ht="21" customHeight="1">
      <c r="A241" s="1229">
        <f>A240+1</f>
        <v>194</v>
      </c>
      <c r="B241" s="617"/>
      <c r="C241" s="160" t="s">
        <v>1216</v>
      </c>
      <c r="D241" s="160" t="s">
        <v>93</v>
      </c>
      <c r="E241" s="1439" t="s">
        <v>57</v>
      </c>
      <c r="F241" s="163">
        <f t="shared" si="318"/>
        <v>8200</v>
      </c>
      <c r="G241" s="189"/>
      <c r="H241" s="1183"/>
      <c r="J241" s="163" t="s">
        <v>57</v>
      </c>
      <c r="K241" s="1419">
        <v>4850</v>
      </c>
    </row>
    <row r="242" s="140" customFormat="1" ht="16.5" customHeight="1">
      <c r="A242" s="1253"/>
      <c r="B242" s="1246"/>
      <c r="C242" s="153" t="s">
        <v>148</v>
      </c>
      <c r="D242" s="154"/>
      <c r="E242" s="157" t="s">
        <v>57</v>
      </c>
      <c r="F242" s="163"/>
      <c r="G242" s="189"/>
      <c r="H242" s="1183"/>
      <c r="J242" s="157" t="s">
        <v>57</v>
      </c>
      <c r="K242" s="155"/>
    </row>
    <row r="243" s="140" customFormat="1" ht="31.5" customHeight="1">
      <c r="A243" s="1229">
        <f>A241+1</f>
        <v>195</v>
      </c>
      <c r="B243" s="1248"/>
      <c r="C243" s="160" t="s">
        <v>1217</v>
      </c>
      <c r="D243" s="160" t="s">
        <v>93</v>
      </c>
      <c r="E243" s="163" t="s">
        <v>57</v>
      </c>
      <c r="F243" s="163">
        <f t="shared" si="318"/>
        <v>8800</v>
      </c>
      <c r="G243" s="189"/>
      <c r="H243" s="1183"/>
      <c r="J243" s="163" t="s">
        <v>57</v>
      </c>
      <c r="K243" s="1419">
        <v>5180</v>
      </c>
    </row>
    <row r="244" s="140" customFormat="1" ht="31.5" customHeight="1">
      <c r="A244" s="1229">
        <f t="shared" ref="A244:A245" si="329">A243+1</f>
        <v>196</v>
      </c>
      <c r="B244" s="1248"/>
      <c r="C244" s="160" t="s">
        <v>1218</v>
      </c>
      <c r="D244" s="160" t="s">
        <v>93</v>
      </c>
      <c r="E244" s="163" t="s">
        <v>57</v>
      </c>
      <c r="F244" s="163">
        <f t="shared" si="318"/>
        <v>11200</v>
      </c>
      <c r="G244" s="189"/>
      <c r="H244" s="1183"/>
      <c r="J244" s="163" t="s">
        <v>57</v>
      </c>
      <c r="K244" s="1419">
        <v>6600</v>
      </c>
    </row>
    <row r="245" s="140" customFormat="1" ht="31.5" customHeight="1">
      <c r="A245" s="1229">
        <f t="shared" si="329"/>
        <v>197</v>
      </c>
      <c r="B245" s="617"/>
      <c r="C245" s="160" t="s">
        <v>1219</v>
      </c>
      <c r="D245" s="160" t="s">
        <v>93</v>
      </c>
      <c r="E245" s="163" t="s">
        <v>57</v>
      </c>
      <c r="F245" s="163">
        <f t="shared" si="318"/>
        <v>8800</v>
      </c>
      <c r="G245" s="189"/>
      <c r="H245" s="1183"/>
      <c r="J245" s="163" t="s">
        <v>57</v>
      </c>
      <c r="K245" s="1419">
        <v>5180</v>
      </c>
    </row>
    <row r="246" s="140" customFormat="1" ht="16.5" customHeight="1">
      <c r="A246" s="1229"/>
      <c r="B246" s="159"/>
      <c r="C246" s="168" t="s">
        <v>103</v>
      </c>
      <c r="D246" s="160"/>
      <c r="E246" s="163" t="s">
        <v>57</v>
      </c>
      <c r="F246" s="163"/>
      <c r="G246" s="189"/>
      <c r="H246" s="1183"/>
      <c r="J246" s="163" t="s">
        <v>57</v>
      </c>
      <c r="K246" s="163"/>
    </row>
    <row r="247" ht="20.25" customHeight="1">
      <c r="A247" s="1229">
        <f>A245+1</f>
        <v>198</v>
      </c>
      <c r="B247" s="169"/>
      <c r="C247" s="160" t="s">
        <v>1220</v>
      </c>
      <c r="D247" s="160" t="s">
        <v>93</v>
      </c>
      <c r="E247" s="163" t="s">
        <v>57</v>
      </c>
      <c r="F247" s="163">
        <f t="shared" si="318"/>
        <v>2900</v>
      </c>
      <c r="G247" s="189"/>
      <c r="J247" s="163" t="s">
        <v>57</v>
      </c>
      <c r="K247" s="1419">
        <v>1720</v>
      </c>
    </row>
    <row r="248" ht="20.25" customHeight="1">
      <c r="A248" s="1229">
        <f t="shared" ref="A248:A252" si="330">A247+1</f>
        <v>199</v>
      </c>
      <c r="B248" s="169"/>
      <c r="C248" s="160" t="s">
        <v>1221</v>
      </c>
      <c r="D248" s="160" t="s">
        <v>93</v>
      </c>
      <c r="E248" s="163" t="s">
        <v>57</v>
      </c>
      <c r="F248" s="163">
        <f t="shared" si="318"/>
        <v>3500</v>
      </c>
      <c r="G248" s="189"/>
      <c r="J248" s="163" t="s">
        <v>57</v>
      </c>
      <c r="K248" s="1419">
        <v>2050</v>
      </c>
    </row>
    <row r="249" ht="20.25" customHeight="1">
      <c r="A249" s="1229">
        <f t="shared" si="330"/>
        <v>200</v>
      </c>
      <c r="B249" s="169"/>
      <c r="C249" s="160" t="s">
        <v>1222</v>
      </c>
      <c r="D249" s="160" t="s">
        <v>93</v>
      </c>
      <c r="E249" s="163" t="s">
        <v>57</v>
      </c>
      <c r="F249" s="163">
        <f t="shared" ref="F249:F312" si="331">ROUND(K249*2*85%,-2)</f>
        <v>2900</v>
      </c>
      <c r="G249" s="189"/>
      <c r="J249" s="163" t="s">
        <v>57</v>
      </c>
      <c r="K249" s="1419">
        <v>1720</v>
      </c>
    </row>
    <row r="250" ht="20.25" customHeight="1">
      <c r="A250" s="1229">
        <f t="shared" si="330"/>
        <v>201</v>
      </c>
      <c r="B250" s="169"/>
      <c r="C250" s="160" t="s">
        <v>1223</v>
      </c>
      <c r="D250" s="160" t="s">
        <v>112</v>
      </c>
      <c r="E250" s="163" t="s">
        <v>57</v>
      </c>
      <c r="F250" s="163">
        <f t="shared" si="331"/>
        <v>1900</v>
      </c>
      <c r="G250" s="189"/>
      <c r="J250" s="163" t="s">
        <v>57</v>
      </c>
      <c r="K250" s="1419">
        <v>1100</v>
      </c>
    </row>
    <row r="251" ht="20.25" customHeight="1">
      <c r="A251" s="1229">
        <f t="shared" si="330"/>
        <v>202</v>
      </c>
      <c r="B251" s="169"/>
      <c r="C251" s="160" t="s">
        <v>1224</v>
      </c>
      <c r="D251" s="160" t="s">
        <v>112</v>
      </c>
      <c r="E251" s="163" t="s">
        <v>57</v>
      </c>
      <c r="F251" s="163">
        <f t="shared" si="331"/>
        <v>1900</v>
      </c>
      <c r="G251" s="189"/>
      <c r="J251" s="163" t="s">
        <v>57</v>
      </c>
      <c r="K251" s="1440">
        <v>1120</v>
      </c>
    </row>
    <row r="252" ht="20.25" customHeight="1">
      <c r="A252" s="1244">
        <f t="shared" si="330"/>
        <v>203</v>
      </c>
      <c r="B252" s="1271"/>
      <c r="C252" s="194" t="s">
        <v>1225</v>
      </c>
      <c r="D252" s="194" t="s">
        <v>112</v>
      </c>
      <c r="E252" s="1439" t="s">
        <v>57</v>
      </c>
      <c r="F252" s="163">
        <f t="shared" si="331"/>
        <v>1900</v>
      </c>
      <c r="G252" s="1272"/>
      <c r="J252" s="1439" t="s">
        <v>57</v>
      </c>
      <c r="K252" s="1441">
        <v>1100</v>
      </c>
    </row>
    <row r="253" s="140" customFormat="1" ht="16.5" customHeight="1">
      <c r="A253" s="1255"/>
      <c r="B253" s="182"/>
      <c r="C253" s="184" t="s">
        <v>174</v>
      </c>
      <c r="D253" s="185"/>
      <c r="E253" s="1417" t="s">
        <v>57</v>
      </c>
      <c r="F253" s="163"/>
      <c r="G253" s="1274" t="s">
        <v>90</v>
      </c>
      <c r="H253" s="1183"/>
      <c r="J253" s="1417" t="s">
        <v>57</v>
      </c>
      <c r="K253" s="1418"/>
    </row>
    <row r="254" s="140" customFormat="1" ht="33" customHeight="1">
      <c r="A254" s="1229">
        <f>A252+1</f>
        <v>204</v>
      </c>
      <c r="B254" s="159"/>
      <c r="C254" s="160" t="s">
        <v>1226</v>
      </c>
      <c r="D254" s="160" t="s">
        <v>93</v>
      </c>
      <c r="E254" s="163" t="s">
        <v>57</v>
      </c>
      <c r="F254" s="163">
        <f t="shared" si="331"/>
        <v>12900</v>
      </c>
      <c r="G254" s="179"/>
      <c r="H254" s="1183"/>
      <c r="J254" s="163" t="s">
        <v>57</v>
      </c>
      <c r="K254" s="1419">
        <v>7570</v>
      </c>
    </row>
    <row r="255" s="140" customFormat="1" ht="33" customHeight="1">
      <c r="A255" s="1229">
        <f t="shared" ref="A255:A262" si="332">A254+1</f>
        <v>205</v>
      </c>
      <c r="B255" s="159"/>
      <c r="C255" s="160" t="s">
        <v>1596</v>
      </c>
      <c r="D255" s="160" t="s">
        <v>93</v>
      </c>
      <c r="E255" s="163" t="s">
        <v>57</v>
      </c>
      <c r="F255" s="163">
        <f t="shared" si="331"/>
        <v>7500</v>
      </c>
      <c r="G255" s="179"/>
      <c r="H255" s="1183" t="s">
        <v>1597</v>
      </c>
      <c r="J255" s="163" t="s">
        <v>57</v>
      </c>
      <c r="K255" s="1419">
        <v>4400</v>
      </c>
    </row>
    <row r="256" s="140" customFormat="1" ht="33" customHeight="1">
      <c r="A256" s="1229">
        <f t="shared" si="332"/>
        <v>206</v>
      </c>
      <c r="B256" s="159"/>
      <c r="C256" s="160" t="s">
        <v>1228</v>
      </c>
      <c r="D256" s="160" t="s">
        <v>93</v>
      </c>
      <c r="E256" s="163" t="s">
        <v>57</v>
      </c>
      <c r="F256" s="163">
        <f t="shared" si="331"/>
        <v>12100</v>
      </c>
      <c r="G256" s="179"/>
      <c r="H256" s="1183"/>
      <c r="J256" s="163" t="s">
        <v>57</v>
      </c>
      <c r="K256" s="1419">
        <v>7130</v>
      </c>
    </row>
    <row r="257" s="140" customFormat="1" ht="33" customHeight="1">
      <c r="A257" s="1229">
        <f t="shared" si="332"/>
        <v>207</v>
      </c>
      <c r="B257" s="159"/>
      <c r="C257" s="160" t="s">
        <v>1229</v>
      </c>
      <c r="D257" s="160" t="s">
        <v>93</v>
      </c>
      <c r="E257" s="163" t="s">
        <v>57</v>
      </c>
      <c r="F257" s="163">
        <f t="shared" si="331"/>
        <v>16000</v>
      </c>
      <c r="G257" s="179"/>
      <c r="H257" s="1183"/>
      <c r="J257" s="163" t="s">
        <v>57</v>
      </c>
      <c r="K257" s="1419">
        <v>9400</v>
      </c>
    </row>
    <row r="258" s="140" customFormat="1" ht="33" customHeight="1">
      <c r="A258" s="1229">
        <f t="shared" si="332"/>
        <v>208</v>
      </c>
      <c r="B258" s="159"/>
      <c r="C258" s="160" t="s">
        <v>1230</v>
      </c>
      <c r="D258" s="160" t="s">
        <v>93</v>
      </c>
      <c r="E258" s="163" t="s">
        <v>57</v>
      </c>
      <c r="F258" s="163">
        <f t="shared" si="331"/>
        <v>15400</v>
      </c>
      <c r="G258" s="179"/>
      <c r="H258" s="1183"/>
      <c r="J258" s="163" t="s">
        <v>57</v>
      </c>
      <c r="K258" s="1419">
        <v>9050</v>
      </c>
    </row>
    <row r="259" s="140" customFormat="1" ht="33" customHeight="1">
      <c r="A259" s="1229">
        <f t="shared" si="332"/>
        <v>209</v>
      </c>
      <c r="B259" s="159"/>
      <c r="C259" s="160" t="s">
        <v>1231</v>
      </c>
      <c r="D259" s="160" t="s">
        <v>93</v>
      </c>
      <c r="E259" s="163" t="s">
        <v>57</v>
      </c>
      <c r="F259" s="163">
        <f t="shared" si="331"/>
        <v>15400</v>
      </c>
      <c r="G259" s="179"/>
      <c r="H259" s="1183"/>
      <c r="J259" s="163" t="s">
        <v>57</v>
      </c>
      <c r="K259" s="1419">
        <v>9050</v>
      </c>
    </row>
    <row r="260" s="140" customFormat="1" ht="33" customHeight="1">
      <c r="A260" s="1229">
        <f t="shared" si="332"/>
        <v>210</v>
      </c>
      <c r="B260" s="159"/>
      <c r="C260" s="160" t="s">
        <v>1232</v>
      </c>
      <c r="D260" s="160" t="s">
        <v>93</v>
      </c>
      <c r="E260" s="163" t="s">
        <v>57</v>
      </c>
      <c r="F260" s="163">
        <f t="shared" si="331"/>
        <v>12900</v>
      </c>
      <c r="G260" s="179"/>
      <c r="H260" s="1183"/>
      <c r="J260" s="163" t="s">
        <v>57</v>
      </c>
      <c r="K260" s="1419">
        <v>7570</v>
      </c>
    </row>
    <row r="261" s="140" customFormat="1" ht="33" customHeight="1">
      <c r="A261" s="1229">
        <f t="shared" si="332"/>
        <v>211</v>
      </c>
      <c r="B261" s="159"/>
      <c r="C261" s="160" t="s">
        <v>1233</v>
      </c>
      <c r="D261" s="160" t="s">
        <v>93</v>
      </c>
      <c r="E261" s="163" t="s">
        <v>57</v>
      </c>
      <c r="F261" s="163">
        <f t="shared" si="331"/>
        <v>12100</v>
      </c>
      <c r="G261" s="179"/>
      <c r="H261" s="1183"/>
      <c r="J261" s="163" t="s">
        <v>57</v>
      </c>
      <c r="K261" s="1419">
        <v>7130</v>
      </c>
    </row>
    <row r="262" s="140" customFormat="1" ht="33" customHeight="1">
      <c r="A262" s="1276">
        <f t="shared" si="332"/>
        <v>212</v>
      </c>
      <c r="B262" s="199"/>
      <c r="C262" s="173" t="s">
        <v>1234</v>
      </c>
      <c r="D262" s="173" t="s">
        <v>93</v>
      </c>
      <c r="E262" s="175" t="s">
        <v>57</v>
      </c>
      <c r="F262" s="163">
        <f t="shared" si="331"/>
        <v>12100</v>
      </c>
      <c r="G262" s="180"/>
      <c r="H262" s="1183"/>
      <c r="J262" s="175" t="s">
        <v>57</v>
      </c>
      <c r="K262" s="1420">
        <v>7130</v>
      </c>
    </row>
    <row r="263" s="140" customFormat="1" ht="18.75" customHeight="1">
      <c r="A263" s="1253"/>
      <c r="B263" s="151"/>
      <c r="C263" s="153" t="s">
        <v>193</v>
      </c>
      <c r="D263" s="154"/>
      <c r="E263" s="157" t="s">
        <v>57</v>
      </c>
      <c r="F263" s="163"/>
      <c r="G263" s="178" t="s">
        <v>90</v>
      </c>
      <c r="H263" s="1183"/>
      <c r="J263" s="157" t="s">
        <v>57</v>
      </c>
      <c r="K263" s="155"/>
    </row>
    <row r="264" s="140" customFormat="1" ht="33" customHeight="1">
      <c r="A264" s="1229">
        <f>A262+1</f>
        <v>213</v>
      </c>
      <c r="B264" s="159"/>
      <c r="C264" s="160" t="s">
        <v>1235</v>
      </c>
      <c r="D264" s="160" t="s">
        <v>93</v>
      </c>
      <c r="E264" s="163" t="s">
        <v>57</v>
      </c>
      <c r="F264" s="163">
        <f t="shared" si="331"/>
        <v>12600</v>
      </c>
      <c r="G264" s="179"/>
      <c r="H264" s="1183"/>
      <c r="J264" s="163" t="s">
        <v>57</v>
      </c>
      <c r="K264" s="163">
        <v>7400</v>
      </c>
    </row>
    <row r="265" s="140" customFormat="1" ht="33" customHeight="1">
      <c r="A265" s="1229">
        <f t="shared" ref="A265:A272" si="333">A264+1</f>
        <v>214</v>
      </c>
      <c r="B265" s="159"/>
      <c r="C265" s="1381" t="s">
        <v>1236</v>
      </c>
      <c r="D265" s="1381" t="s">
        <v>93</v>
      </c>
      <c r="E265" s="1381" t="s">
        <v>57</v>
      </c>
      <c r="F265" s="163">
        <f t="shared" si="331"/>
        <v>7500</v>
      </c>
      <c r="G265" s="179"/>
      <c r="H265" s="1183"/>
      <c r="J265" s="1382" t="s">
        <v>57</v>
      </c>
      <c r="K265" s="1277">
        <v>4400</v>
      </c>
    </row>
    <row r="266" s="140" customFormat="1" ht="33" customHeight="1">
      <c r="A266" s="1229">
        <f t="shared" si="333"/>
        <v>215</v>
      </c>
      <c r="B266" s="159"/>
      <c r="C266" s="160" t="s">
        <v>1237</v>
      </c>
      <c r="D266" s="160" t="s">
        <v>93</v>
      </c>
      <c r="E266" s="163" t="s">
        <v>57</v>
      </c>
      <c r="F266" s="163">
        <f t="shared" si="331"/>
        <v>11900</v>
      </c>
      <c r="G266" s="179"/>
      <c r="H266" s="1183"/>
      <c r="J266" s="163" t="s">
        <v>57</v>
      </c>
      <c r="K266" s="163">
        <v>7010</v>
      </c>
    </row>
    <row r="267" s="140" customFormat="1" ht="33" customHeight="1">
      <c r="A267" s="1229">
        <f t="shared" si="333"/>
        <v>216</v>
      </c>
      <c r="B267" s="159"/>
      <c r="C267" s="160" t="s">
        <v>1238</v>
      </c>
      <c r="D267" s="160" t="s">
        <v>93</v>
      </c>
      <c r="E267" s="163" t="s">
        <v>57</v>
      </c>
      <c r="F267" s="163">
        <f t="shared" si="331"/>
        <v>15000</v>
      </c>
      <c r="G267" s="179"/>
      <c r="H267" s="1183"/>
      <c r="J267" s="163" t="s">
        <v>57</v>
      </c>
      <c r="K267" s="163">
        <v>8820</v>
      </c>
    </row>
    <row r="268" s="140" customFormat="1" ht="33" customHeight="1">
      <c r="A268" s="1229">
        <f t="shared" si="333"/>
        <v>217</v>
      </c>
      <c r="B268" s="159"/>
      <c r="C268" s="160" t="s">
        <v>1239</v>
      </c>
      <c r="D268" s="160" t="s">
        <v>93</v>
      </c>
      <c r="E268" s="163" t="s">
        <v>57</v>
      </c>
      <c r="F268" s="163">
        <f t="shared" si="331"/>
        <v>14400</v>
      </c>
      <c r="G268" s="179"/>
      <c r="H268" s="1183"/>
      <c r="J268" s="163" t="s">
        <v>57</v>
      </c>
      <c r="K268" s="163">
        <v>8470</v>
      </c>
    </row>
    <row r="269" s="140" customFormat="1" ht="33" customHeight="1">
      <c r="A269" s="1229">
        <f t="shared" si="333"/>
        <v>218</v>
      </c>
      <c r="B269" s="159"/>
      <c r="C269" s="160" t="s">
        <v>1240</v>
      </c>
      <c r="D269" s="160" t="s">
        <v>93</v>
      </c>
      <c r="E269" s="163" t="s">
        <v>57</v>
      </c>
      <c r="F269" s="163">
        <f t="shared" si="331"/>
        <v>13400</v>
      </c>
      <c r="G269" s="179"/>
      <c r="H269" s="1183"/>
      <c r="J269" s="163" t="s">
        <v>57</v>
      </c>
      <c r="K269" s="163">
        <v>7880</v>
      </c>
    </row>
    <row r="270" s="140" customFormat="1" ht="33" customHeight="1">
      <c r="A270" s="1229">
        <f t="shared" si="333"/>
        <v>219</v>
      </c>
      <c r="B270" s="159"/>
      <c r="C270" s="160" t="s">
        <v>1241</v>
      </c>
      <c r="D270" s="160" t="s">
        <v>93</v>
      </c>
      <c r="E270" s="163" t="s">
        <v>57</v>
      </c>
      <c r="F270" s="163">
        <f t="shared" si="331"/>
        <v>12600</v>
      </c>
      <c r="G270" s="179"/>
      <c r="H270" s="1183"/>
      <c r="J270" s="163" t="s">
        <v>57</v>
      </c>
      <c r="K270" s="163">
        <v>7390</v>
      </c>
    </row>
    <row r="271" s="140" customFormat="1" ht="33" customHeight="1">
      <c r="A271" s="1229">
        <f t="shared" si="333"/>
        <v>220</v>
      </c>
      <c r="B271" s="159"/>
      <c r="C271" s="160" t="s">
        <v>1242</v>
      </c>
      <c r="D271" s="160" t="s">
        <v>93</v>
      </c>
      <c r="E271" s="163" t="s">
        <v>57</v>
      </c>
      <c r="F271" s="163">
        <f t="shared" si="331"/>
        <v>11900</v>
      </c>
      <c r="G271" s="179"/>
      <c r="H271" s="1183"/>
      <c r="J271" s="163" t="s">
        <v>57</v>
      </c>
      <c r="K271" s="163">
        <v>7010</v>
      </c>
    </row>
    <row r="272" s="140" customFormat="1" ht="33" customHeight="1">
      <c r="A272" s="1276">
        <f t="shared" si="333"/>
        <v>221</v>
      </c>
      <c r="B272" s="199"/>
      <c r="C272" s="173" t="s">
        <v>1243</v>
      </c>
      <c r="D272" s="173" t="s">
        <v>93</v>
      </c>
      <c r="E272" s="175" t="s">
        <v>57</v>
      </c>
      <c r="F272" s="163">
        <f t="shared" si="331"/>
        <v>11900</v>
      </c>
      <c r="G272" s="180"/>
      <c r="H272" s="1183"/>
      <c r="J272" s="175" t="s">
        <v>57</v>
      </c>
      <c r="K272" s="175">
        <v>7010</v>
      </c>
    </row>
    <row r="273" s="140" customFormat="1" ht="19.5" customHeight="1">
      <c r="A273" s="146" t="s">
        <v>432</v>
      </c>
      <c r="B273" s="147"/>
      <c r="C273" s="147"/>
      <c r="D273" s="147"/>
      <c r="E273" s="147"/>
      <c r="F273" s="147"/>
      <c r="G273" s="148"/>
      <c r="H273" s="1183"/>
    </row>
    <row r="274" ht="16.5" customHeight="1">
      <c r="A274" s="1239"/>
      <c r="B274" s="215"/>
      <c r="C274" s="223" t="s">
        <v>1244</v>
      </c>
      <c r="D274" s="217"/>
      <c r="E274" s="1442"/>
      <c r="F274" s="205"/>
      <c r="G274" s="226" t="s">
        <v>90</v>
      </c>
      <c r="J274" s="1442"/>
      <c r="K274" s="205"/>
    </row>
    <row r="275" ht="30" customHeight="1">
      <c r="A275" s="1229">
        <f>A272+1</f>
        <v>222</v>
      </c>
      <c r="B275" s="208"/>
      <c r="C275" s="230" t="s">
        <v>1245</v>
      </c>
      <c r="D275" s="230" t="s">
        <v>93</v>
      </c>
      <c r="E275" s="1443" t="s">
        <v>57</v>
      </c>
      <c r="F275" s="219">
        <f t="shared" si="331"/>
        <v>2300</v>
      </c>
      <c r="G275" s="231"/>
      <c r="J275" s="1443" t="s">
        <v>57</v>
      </c>
      <c r="K275" s="1389">
        <v>1370</v>
      </c>
    </row>
    <row r="276" ht="30" customHeight="1">
      <c r="A276" s="1242">
        <f>A275+1</f>
        <v>223</v>
      </c>
      <c r="B276" s="212"/>
      <c r="C276" s="235" t="s">
        <v>1246</v>
      </c>
      <c r="D276" s="235" t="s">
        <v>93</v>
      </c>
      <c r="E276" s="1444" t="s">
        <v>57</v>
      </c>
      <c r="F276" s="219">
        <f t="shared" si="331"/>
        <v>2300</v>
      </c>
      <c r="G276" s="236"/>
      <c r="J276" s="1444" t="s">
        <v>57</v>
      </c>
      <c r="K276" s="1389">
        <v>1370</v>
      </c>
    </row>
    <row r="277" ht="30" customHeight="1">
      <c r="A277" s="1243"/>
      <c r="B277" s="238"/>
      <c r="C277" s="240" t="s">
        <v>1598</v>
      </c>
      <c r="D277" s="202"/>
      <c r="E277" s="1377"/>
      <c r="F277" s="219"/>
      <c r="G277" s="1287"/>
      <c r="J277" s="1445"/>
      <c r="K277" s="1389"/>
    </row>
    <row r="278" ht="30" customHeight="1">
      <c r="A278" s="1446">
        <f>A276+1</f>
        <v>224</v>
      </c>
      <c r="B278" s="790"/>
      <c r="C278" s="1447" t="s">
        <v>1298</v>
      </c>
      <c r="D278" s="1447" t="s">
        <v>93</v>
      </c>
      <c r="E278" s="1448" t="s">
        <v>57</v>
      </c>
      <c r="F278" s="219">
        <f t="shared" si="331"/>
        <v>2200</v>
      </c>
      <c r="G278" s="1449" t="s">
        <v>704</v>
      </c>
      <c r="J278" s="1445"/>
      <c r="K278" s="1389">
        <v>1300</v>
      </c>
    </row>
    <row r="279" ht="30" customHeight="1">
      <c r="A279" s="1450">
        <f>A278+1</f>
        <v>225</v>
      </c>
      <c r="B279" s="1451"/>
      <c r="C279" s="1452" t="s">
        <v>1300</v>
      </c>
      <c r="D279" s="1452" t="s">
        <v>93</v>
      </c>
      <c r="E279" s="1453" t="s">
        <v>57</v>
      </c>
      <c r="F279" s="219">
        <f t="shared" si="331"/>
        <v>2200</v>
      </c>
      <c r="G279" s="1454"/>
      <c r="J279" s="1445"/>
      <c r="K279" s="1389">
        <v>1300</v>
      </c>
    </row>
    <row r="280">
      <c r="A280" s="1239"/>
      <c r="B280" s="215"/>
      <c r="C280" s="223" t="s">
        <v>433</v>
      </c>
      <c r="D280" s="217"/>
      <c r="E280" s="1442"/>
      <c r="F280" s="219">
        <f t="shared" si="331"/>
        <v>0</v>
      </c>
      <c r="G280" s="226" t="s">
        <v>434</v>
      </c>
      <c r="J280" s="1442" t="s">
        <v>214</v>
      </c>
      <c r="K280" s="205"/>
    </row>
    <row r="281" ht="25.5">
      <c r="A281" s="1229">
        <f>A275+1</f>
        <v>223</v>
      </c>
      <c r="B281" s="208"/>
      <c r="C281" s="230" t="s">
        <v>1247</v>
      </c>
      <c r="D281" s="230" t="s">
        <v>93</v>
      </c>
      <c r="E281" s="1443" t="s">
        <v>57</v>
      </c>
      <c r="F281" s="219">
        <f t="shared" si="331"/>
        <v>2400</v>
      </c>
      <c r="G281" s="231"/>
      <c r="J281" s="1443">
        <v>13.6</v>
      </c>
      <c r="K281" s="1414">
        <v>1400</v>
      </c>
    </row>
    <row r="282" ht="25.5">
      <c r="A282" s="1229">
        <f t="shared" ref="A282:A286" si="334">A281+1</f>
        <v>224</v>
      </c>
      <c r="B282" s="208"/>
      <c r="C282" s="230" t="s">
        <v>1249</v>
      </c>
      <c r="D282" s="230" t="s">
        <v>93</v>
      </c>
      <c r="E282" s="1443" t="s">
        <v>57</v>
      </c>
      <c r="F282" s="219">
        <f t="shared" si="331"/>
        <v>2400</v>
      </c>
      <c r="G282" s="231"/>
      <c r="J282" s="1443">
        <v>13.6</v>
      </c>
      <c r="K282" s="1414">
        <v>1400</v>
      </c>
    </row>
    <row r="283" ht="25.5">
      <c r="A283" s="1229">
        <f t="shared" si="334"/>
        <v>225</v>
      </c>
      <c r="B283" s="208"/>
      <c r="C283" s="230" t="s">
        <v>1251</v>
      </c>
      <c r="D283" s="230" t="s">
        <v>93</v>
      </c>
      <c r="E283" s="1443" t="s">
        <v>57</v>
      </c>
      <c r="F283" s="219">
        <f t="shared" si="331"/>
        <v>2800</v>
      </c>
      <c r="G283" s="231"/>
      <c r="J283" s="1443">
        <v>13.6</v>
      </c>
      <c r="K283" s="1414">
        <v>1630</v>
      </c>
    </row>
    <row r="284" ht="25.5">
      <c r="A284" s="1229">
        <f t="shared" si="334"/>
        <v>226</v>
      </c>
      <c r="B284" s="208"/>
      <c r="C284" s="230" t="s">
        <v>1250</v>
      </c>
      <c r="D284" s="230" t="s">
        <v>93</v>
      </c>
      <c r="E284" s="1443" t="s">
        <v>57</v>
      </c>
      <c r="F284" s="219">
        <f t="shared" si="331"/>
        <v>2200</v>
      </c>
      <c r="G284" s="231"/>
      <c r="J284" s="1443">
        <v>12.300000000000001</v>
      </c>
      <c r="K284" s="1414">
        <v>1270</v>
      </c>
    </row>
    <row r="285" ht="25.5">
      <c r="A285" s="1229">
        <f t="shared" si="334"/>
        <v>227</v>
      </c>
      <c r="B285" s="208"/>
      <c r="C285" s="230" t="s">
        <v>1252</v>
      </c>
      <c r="D285" s="230" t="s">
        <v>93</v>
      </c>
      <c r="E285" s="1443" t="s">
        <v>57</v>
      </c>
      <c r="F285" s="219">
        <f t="shared" si="331"/>
        <v>2200</v>
      </c>
      <c r="G285" s="231"/>
      <c r="J285" s="1443">
        <v>12.300000000000001</v>
      </c>
      <c r="K285" s="1414">
        <v>1270</v>
      </c>
    </row>
    <row r="286" ht="25.5">
      <c r="A286" s="1242">
        <f t="shared" si="334"/>
        <v>228</v>
      </c>
      <c r="B286" s="212"/>
      <c r="C286" s="235" t="s">
        <v>1253</v>
      </c>
      <c r="D286" s="235" t="s">
        <v>93</v>
      </c>
      <c r="E286" s="1443" t="s">
        <v>57</v>
      </c>
      <c r="F286" s="219">
        <f t="shared" si="331"/>
        <v>2400</v>
      </c>
      <c r="G286" s="236"/>
      <c r="J286" s="1444">
        <v>13.6</v>
      </c>
      <c r="K286" s="1414">
        <v>1400</v>
      </c>
    </row>
    <row r="287" ht="57.75" customHeight="1">
      <c r="A287" s="1243"/>
      <c r="B287" s="238"/>
      <c r="C287" s="1268" t="s">
        <v>1599</v>
      </c>
      <c r="D287" s="202"/>
      <c r="E287" s="1455"/>
      <c r="F287" s="219"/>
      <c r="G287" s="241" t="s">
        <v>446</v>
      </c>
      <c r="J287" s="1442" t="s">
        <v>214</v>
      </c>
      <c r="K287" s="205"/>
    </row>
    <row r="288">
      <c r="A288" s="1229">
        <f>A286+1</f>
        <v>229</v>
      </c>
      <c r="B288" s="208"/>
      <c r="C288" s="230" t="s">
        <v>1288</v>
      </c>
      <c r="D288" s="230" t="s">
        <v>93</v>
      </c>
      <c r="E288" s="1443" t="s">
        <v>57</v>
      </c>
      <c r="F288" s="219">
        <f t="shared" si="331"/>
        <v>4300</v>
      </c>
      <c r="G288" s="231"/>
      <c r="J288" s="1443">
        <v>24.5</v>
      </c>
      <c r="K288" s="1414">
        <v>2520</v>
      </c>
    </row>
    <row r="289">
      <c r="A289" s="1229">
        <f t="shared" ref="A289:A295" si="335">A288+1</f>
        <v>230</v>
      </c>
      <c r="B289" s="208"/>
      <c r="C289" s="230" t="s">
        <v>1289</v>
      </c>
      <c r="D289" s="230" t="s">
        <v>93</v>
      </c>
      <c r="E289" s="1443" t="s">
        <v>57</v>
      </c>
      <c r="F289" s="219">
        <f t="shared" si="331"/>
        <v>3000</v>
      </c>
      <c r="G289" s="231"/>
      <c r="J289" s="1443">
        <v>17</v>
      </c>
      <c r="K289" s="1414">
        <v>1750</v>
      </c>
    </row>
    <row r="290">
      <c r="A290" s="1229">
        <f t="shared" si="335"/>
        <v>231</v>
      </c>
      <c r="B290" s="208"/>
      <c r="C290" s="230" t="s">
        <v>1290</v>
      </c>
      <c r="D290" s="230" t="s">
        <v>93</v>
      </c>
      <c r="E290" s="1443" t="s">
        <v>57</v>
      </c>
      <c r="F290" s="219">
        <f t="shared" si="331"/>
        <v>3000</v>
      </c>
      <c r="G290" s="231"/>
      <c r="J290" s="1443">
        <v>17</v>
      </c>
      <c r="K290" s="1414">
        <v>1750</v>
      </c>
    </row>
    <row r="291">
      <c r="A291" s="1229">
        <f t="shared" si="335"/>
        <v>232</v>
      </c>
      <c r="B291" s="208"/>
      <c r="C291" s="230" t="s">
        <v>1291</v>
      </c>
      <c r="D291" s="230" t="s">
        <v>93</v>
      </c>
      <c r="E291" s="1443" t="s">
        <v>57</v>
      </c>
      <c r="F291" s="219">
        <f t="shared" si="331"/>
        <v>4200</v>
      </c>
      <c r="G291" s="231"/>
      <c r="J291" s="1443">
        <v>24</v>
      </c>
      <c r="K291" s="1414">
        <v>2470</v>
      </c>
    </row>
    <row r="292" ht="16.5" customHeight="1">
      <c r="A292" s="1229">
        <f t="shared" si="335"/>
        <v>233</v>
      </c>
      <c r="B292" s="208"/>
      <c r="C292" s="230" t="s">
        <v>1292</v>
      </c>
      <c r="D292" s="230" t="s">
        <v>93</v>
      </c>
      <c r="E292" s="1443" t="s">
        <v>57</v>
      </c>
      <c r="F292" s="219">
        <f t="shared" si="331"/>
        <v>3700</v>
      </c>
      <c r="G292" s="231"/>
      <c r="J292" s="1443">
        <v>21</v>
      </c>
      <c r="K292" s="1414">
        <v>2160</v>
      </c>
    </row>
    <row r="293">
      <c r="A293" s="1229">
        <f t="shared" si="335"/>
        <v>234</v>
      </c>
      <c r="B293" s="208"/>
      <c r="C293" s="230" t="s">
        <v>1293</v>
      </c>
      <c r="D293" s="230" t="s">
        <v>93</v>
      </c>
      <c r="E293" s="1443" t="s">
        <v>57</v>
      </c>
      <c r="F293" s="219">
        <f t="shared" si="331"/>
        <v>3100</v>
      </c>
      <c r="G293" s="231"/>
      <c r="J293" s="1443">
        <v>17.5</v>
      </c>
      <c r="K293" s="1414">
        <v>1800</v>
      </c>
    </row>
    <row r="294" ht="14.25" customHeight="1">
      <c r="A294" s="1229">
        <f t="shared" si="335"/>
        <v>235</v>
      </c>
      <c r="B294" s="208"/>
      <c r="C294" s="230" t="s">
        <v>1294</v>
      </c>
      <c r="D294" s="230" t="s">
        <v>93</v>
      </c>
      <c r="E294" s="1443" t="s">
        <v>57</v>
      </c>
      <c r="F294" s="219">
        <f t="shared" si="331"/>
        <v>3000</v>
      </c>
      <c r="G294" s="231"/>
      <c r="J294" s="1443">
        <v>17</v>
      </c>
      <c r="K294" s="1414">
        <v>1750</v>
      </c>
    </row>
    <row r="295">
      <c r="A295" s="1242">
        <f t="shared" si="335"/>
        <v>236</v>
      </c>
      <c r="B295" s="212"/>
      <c r="C295" s="235" t="s">
        <v>1295</v>
      </c>
      <c r="D295" s="235" t="s">
        <v>93</v>
      </c>
      <c r="E295" s="1443" t="s">
        <v>57</v>
      </c>
      <c r="F295" s="219">
        <f t="shared" si="331"/>
        <v>3100</v>
      </c>
      <c r="G295" s="236"/>
      <c r="J295" s="1444">
        <v>18</v>
      </c>
      <c r="K295" s="1415">
        <v>1850</v>
      </c>
    </row>
    <row r="296">
      <c r="A296" s="1243"/>
      <c r="B296" s="238"/>
      <c r="C296" s="240" t="s">
        <v>1600</v>
      </c>
      <c r="D296" s="202"/>
      <c r="E296" s="1443" t="s">
        <v>57</v>
      </c>
      <c r="F296" s="219">
        <f t="shared" si="331"/>
        <v>0</v>
      </c>
      <c r="G296" s="241" t="s">
        <v>446</v>
      </c>
      <c r="J296" s="1456" t="s">
        <v>214</v>
      </c>
      <c r="K296" s="205"/>
    </row>
    <row r="297">
      <c r="A297" s="1229">
        <f>A295+1</f>
        <v>237</v>
      </c>
      <c r="B297" s="208"/>
      <c r="C297" s="230" t="s">
        <v>1265</v>
      </c>
      <c r="D297" s="230" t="s">
        <v>93</v>
      </c>
      <c r="E297" s="1443" t="s">
        <v>57</v>
      </c>
      <c r="F297" s="219">
        <f t="shared" si="331"/>
        <v>3100</v>
      </c>
      <c r="G297" s="231"/>
      <c r="J297" s="1443">
        <v>18</v>
      </c>
      <c r="K297" s="1414">
        <v>1850</v>
      </c>
    </row>
    <row r="298">
      <c r="A298" s="1229">
        <f t="shared" ref="A298:A304" si="336">A297+1</f>
        <v>238</v>
      </c>
      <c r="B298" s="208"/>
      <c r="C298" s="230" t="s">
        <v>1266</v>
      </c>
      <c r="D298" s="230" t="s">
        <v>93</v>
      </c>
      <c r="E298" s="1443" t="s">
        <v>57</v>
      </c>
      <c r="F298" s="219">
        <f t="shared" si="331"/>
        <v>4500</v>
      </c>
      <c r="G298" s="231"/>
      <c r="J298" s="1443">
        <v>25.5</v>
      </c>
      <c r="K298" s="1414">
        <v>2630</v>
      </c>
    </row>
    <row r="299">
      <c r="A299" s="1229">
        <f t="shared" si="336"/>
        <v>239</v>
      </c>
      <c r="B299" s="208"/>
      <c r="C299" s="230" t="s">
        <v>1268</v>
      </c>
      <c r="D299" s="230" t="s">
        <v>93</v>
      </c>
      <c r="E299" s="1443" t="s">
        <v>57</v>
      </c>
      <c r="F299" s="219">
        <f t="shared" si="331"/>
        <v>3700</v>
      </c>
      <c r="G299" s="231"/>
      <c r="J299" s="1443">
        <v>21</v>
      </c>
      <c r="K299" s="1414">
        <v>2160</v>
      </c>
    </row>
    <row r="300">
      <c r="A300" s="1229">
        <f t="shared" si="336"/>
        <v>240</v>
      </c>
      <c r="B300" s="208"/>
      <c r="C300" s="230" t="s">
        <v>1270</v>
      </c>
      <c r="D300" s="230" t="s">
        <v>93</v>
      </c>
      <c r="E300" s="1443" t="s">
        <v>57</v>
      </c>
      <c r="F300" s="219">
        <f t="shared" si="331"/>
        <v>4200</v>
      </c>
      <c r="G300" s="231"/>
      <c r="J300" s="1443">
        <v>24</v>
      </c>
      <c r="K300" s="1414">
        <v>2470</v>
      </c>
    </row>
    <row r="301">
      <c r="A301" s="1229">
        <f t="shared" si="336"/>
        <v>241</v>
      </c>
      <c r="B301" s="208"/>
      <c r="C301" s="230" t="s">
        <v>1272</v>
      </c>
      <c r="D301" s="230" t="s">
        <v>93</v>
      </c>
      <c r="E301" s="1443" t="s">
        <v>57</v>
      </c>
      <c r="F301" s="219">
        <f t="shared" si="331"/>
        <v>3900</v>
      </c>
      <c r="G301" s="231"/>
      <c r="J301" s="1443">
        <v>22</v>
      </c>
      <c r="K301" s="1414">
        <v>2270</v>
      </c>
    </row>
    <row r="302">
      <c r="A302" s="1229">
        <f t="shared" si="336"/>
        <v>242</v>
      </c>
      <c r="B302" s="208"/>
      <c r="C302" s="230" t="s">
        <v>1274</v>
      </c>
      <c r="D302" s="230" t="s">
        <v>93</v>
      </c>
      <c r="E302" s="1443" t="s">
        <v>57</v>
      </c>
      <c r="F302" s="219">
        <f t="shared" si="331"/>
        <v>3500</v>
      </c>
      <c r="G302" s="231"/>
      <c r="J302" s="1443">
        <v>20</v>
      </c>
      <c r="K302" s="1414">
        <v>2060</v>
      </c>
    </row>
    <row r="303">
      <c r="A303" s="1229">
        <f t="shared" si="336"/>
        <v>243</v>
      </c>
      <c r="B303" s="208"/>
      <c r="C303" s="230" t="s">
        <v>1278</v>
      </c>
      <c r="D303" s="230" t="s">
        <v>93</v>
      </c>
      <c r="E303" s="1443" t="s">
        <v>57</v>
      </c>
      <c r="F303" s="219">
        <f t="shared" si="331"/>
        <v>3500</v>
      </c>
      <c r="G303" s="231"/>
      <c r="J303" s="1443">
        <v>20</v>
      </c>
      <c r="K303" s="1414">
        <v>2060</v>
      </c>
    </row>
    <row r="304">
      <c r="A304" s="1229">
        <f t="shared" si="336"/>
        <v>244</v>
      </c>
      <c r="B304" s="212"/>
      <c r="C304" s="235" t="s">
        <v>1279</v>
      </c>
      <c r="D304" s="235" t="s">
        <v>93</v>
      </c>
      <c r="E304" s="1443" t="s">
        <v>57</v>
      </c>
      <c r="F304" s="219">
        <f t="shared" si="331"/>
        <v>3100</v>
      </c>
      <c r="G304" s="236"/>
      <c r="J304" s="1444">
        <v>18</v>
      </c>
      <c r="K304" s="1415">
        <v>1850</v>
      </c>
    </row>
    <row r="305">
      <c r="A305" s="1243"/>
      <c r="B305" s="238"/>
      <c r="C305" s="240" t="s">
        <v>1309</v>
      </c>
      <c r="D305" s="202"/>
      <c r="E305" s="1443" t="s">
        <v>57</v>
      </c>
      <c r="F305" s="219">
        <f t="shared" si="331"/>
        <v>0</v>
      </c>
      <c r="G305" s="1287"/>
      <c r="J305" s="1377" t="s">
        <v>1601</v>
      </c>
      <c r="K305" s="205"/>
    </row>
    <row r="306" ht="22.5" customHeight="1">
      <c r="A306" s="1229">
        <f>A304+1</f>
        <v>245</v>
      </c>
      <c r="B306" s="208"/>
      <c r="C306" s="243" t="s">
        <v>1310</v>
      </c>
      <c r="D306" s="230" t="s">
        <v>93</v>
      </c>
      <c r="E306" s="1443" t="s">
        <v>57</v>
      </c>
      <c r="F306" s="219">
        <f t="shared" si="331"/>
        <v>400</v>
      </c>
      <c r="G306" s="231" t="s">
        <v>1311</v>
      </c>
      <c r="J306" s="1457">
        <v>2.7999999999999998</v>
      </c>
      <c r="K306" s="1389">
        <v>250</v>
      </c>
    </row>
    <row r="307" ht="22.5" customHeight="1">
      <c r="A307" s="1276">
        <f>A306+1</f>
        <v>246</v>
      </c>
      <c r="B307" s="212"/>
      <c r="C307" s="245" t="s">
        <v>1312</v>
      </c>
      <c r="D307" s="235" t="s">
        <v>93</v>
      </c>
      <c r="E307" s="1443" t="s">
        <v>57</v>
      </c>
      <c r="F307" s="219">
        <f t="shared" si="331"/>
        <v>400</v>
      </c>
      <c r="G307" s="236"/>
      <c r="J307" s="1458">
        <v>2.7999999999999998</v>
      </c>
      <c r="K307" s="1391">
        <v>250</v>
      </c>
    </row>
    <row r="308">
      <c r="A308" s="1239"/>
      <c r="B308" s="215"/>
      <c r="C308" s="223" t="s">
        <v>1313</v>
      </c>
      <c r="D308" s="217"/>
      <c r="E308" s="1442"/>
      <c r="F308" s="219">
        <f t="shared" si="331"/>
        <v>0</v>
      </c>
      <c r="G308" s="242"/>
      <c r="J308" s="1442"/>
      <c r="K308" s="218"/>
    </row>
    <row r="309">
      <c r="A309" s="1229">
        <f>A307+1</f>
        <v>247</v>
      </c>
      <c r="B309" s="208"/>
      <c r="C309" s="243" t="s">
        <v>1314</v>
      </c>
      <c r="D309" s="230" t="s">
        <v>93</v>
      </c>
      <c r="E309" s="1459"/>
      <c r="F309" s="219">
        <f t="shared" si="331"/>
        <v>2000</v>
      </c>
      <c r="G309" s="231" t="s">
        <v>90</v>
      </c>
      <c r="J309" s="1457"/>
      <c r="K309" s="1389">
        <v>1180</v>
      </c>
    </row>
    <row r="310">
      <c r="A310" s="1229">
        <f t="shared" ref="A310:A315" si="337">A309+1</f>
        <v>248</v>
      </c>
      <c r="B310" s="208"/>
      <c r="C310" s="243" t="s">
        <v>1315</v>
      </c>
      <c r="D310" s="230" t="s">
        <v>93</v>
      </c>
      <c r="E310" s="1459"/>
      <c r="F310" s="219">
        <f t="shared" si="331"/>
        <v>2000</v>
      </c>
      <c r="G310" s="231"/>
      <c r="J310" s="1457"/>
      <c r="K310" s="1389">
        <v>1180</v>
      </c>
    </row>
    <row r="311">
      <c r="A311" s="1229">
        <f t="shared" si="337"/>
        <v>249</v>
      </c>
      <c r="B311" s="208"/>
      <c r="C311" s="243" t="s">
        <v>1316</v>
      </c>
      <c r="D311" s="230" t="s">
        <v>93</v>
      </c>
      <c r="E311" s="1459"/>
      <c r="F311" s="219">
        <f t="shared" si="331"/>
        <v>2000</v>
      </c>
      <c r="G311" s="231"/>
      <c r="J311" s="1457"/>
      <c r="K311" s="1389">
        <v>1180</v>
      </c>
    </row>
    <row r="312">
      <c r="A312" s="1229">
        <f t="shared" si="337"/>
        <v>250</v>
      </c>
      <c r="B312" s="208"/>
      <c r="C312" s="243" t="s">
        <v>1317</v>
      </c>
      <c r="D312" s="230" t="s">
        <v>93</v>
      </c>
      <c r="E312" s="1459"/>
      <c r="F312" s="219">
        <f t="shared" si="331"/>
        <v>2000</v>
      </c>
      <c r="G312" s="231"/>
      <c r="J312" s="1457"/>
      <c r="K312" s="1389">
        <v>1180</v>
      </c>
    </row>
    <row r="313">
      <c r="A313" s="1229">
        <f t="shared" si="337"/>
        <v>251</v>
      </c>
      <c r="B313" s="208"/>
      <c r="C313" s="243" t="s">
        <v>1318</v>
      </c>
      <c r="D313" s="230" t="s">
        <v>93</v>
      </c>
      <c r="E313" s="1459"/>
      <c r="F313" s="219">
        <f t="shared" ref="F313:F376" si="338">ROUND(K313*2*85%,-2)</f>
        <v>2000</v>
      </c>
      <c r="G313" s="231"/>
      <c r="J313" s="1457"/>
      <c r="K313" s="1389">
        <v>1180</v>
      </c>
    </row>
    <row r="314">
      <c r="A314" s="1229">
        <f t="shared" si="337"/>
        <v>252</v>
      </c>
      <c r="B314" s="208"/>
      <c r="C314" s="243" t="s">
        <v>1319</v>
      </c>
      <c r="D314" s="230" t="s">
        <v>93</v>
      </c>
      <c r="E314" s="1459"/>
      <c r="F314" s="219">
        <f t="shared" si="338"/>
        <v>2000</v>
      </c>
      <c r="G314" s="231"/>
      <c r="J314" s="1457"/>
      <c r="K314" s="1389">
        <v>1180</v>
      </c>
    </row>
    <row r="315">
      <c r="A315" s="1229">
        <f t="shared" si="337"/>
        <v>253</v>
      </c>
      <c r="B315" s="208"/>
      <c r="C315" s="243" t="s">
        <v>1320</v>
      </c>
      <c r="D315" s="230" t="s">
        <v>93</v>
      </c>
      <c r="E315" s="1459"/>
      <c r="F315" s="219">
        <f t="shared" si="338"/>
        <v>2000</v>
      </c>
      <c r="G315" s="231"/>
      <c r="J315" s="1457"/>
      <c r="K315" s="1389">
        <v>1180</v>
      </c>
    </row>
    <row r="316">
      <c r="A316" s="1243"/>
      <c r="B316" s="238"/>
      <c r="C316" s="240" t="s">
        <v>1321</v>
      </c>
      <c r="D316" s="202"/>
      <c r="E316" s="1460"/>
      <c r="F316" s="219"/>
      <c r="G316" s="241" t="s">
        <v>90</v>
      </c>
      <c r="J316" s="1460"/>
      <c r="K316" s="202"/>
    </row>
    <row r="317">
      <c r="A317" s="1229">
        <f>A315+1</f>
        <v>254</v>
      </c>
      <c r="B317" s="208"/>
      <c r="C317" s="246" t="s">
        <v>1322</v>
      </c>
      <c r="D317" s="230" t="s">
        <v>93</v>
      </c>
      <c r="E317" s="1459" t="s">
        <v>57</v>
      </c>
      <c r="F317" s="219">
        <f t="shared" si="338"/>
        <v>4700</v>
      </c>
      <c r="G317" s="231"/>
      <c r="J317" s="1457" t="s">
        <v>57</v>
      </c>
      <c r="K317" s="1461">
        <v>2740</v>
      </c>
    </row>
    <row r="318">
      <c r="A318" s="1229">
        <f t="shared" ref="A318:A319" si="339">A317+1</f>
        <v>255</v>
      </c>
      <c r="B318" s="208"/>
      <c r="C318" s="246" t="s">
        <v>1323</v>
      </c>
      <c r="D318" s="230" t="s">
        <v>93</v>
      </c>
      <c r="E318" s="1459" t="s">
        <v>57</v>
      </c>
      <c r="F318" s="219">
        <f t="shared" si="338"/>
        <v>5400</v>
      </c>
      <c r="G318" s="231"/>
      <c r="J318" s="1457" t="s">
        <v>57</v>
      </c>
      <c r="K318" s="1461">
        <v>3190</v>
      </c>
    </row>
    <row r="319">
      <c r="A319" s="1242">
        <f t="shared" si="339"/>
        <v>256</v>
      </c>
      <c r="B319" s="212"/>
      <c r="C319" s="247" t="s">
        <v>1324</v>
      </c>
      <c r="D319" s="235" t="s">
        <v>93</v>
      </c>
      <c r="E319" s="1462" t="s">
        <v>57</v>
      </c>
      <c r="F319" s="219">
        <f t="shared" si="338"/>
        <v>4700</v>
      </c>
      <c r="G319" s="236"/>
      <c r="J319" s="1458" t="s">
        <v>57</v>
      </c>
      <c r="K319" s="1463">
        <v>2740</v>
      </c>
    </row>
    <row r="320" s="140" customFormat="1" ht="19.5" customHeight="1">
      <c r="A320" s="146" t="s">
        <v>486</v>
      </c>
      <c r="B320" s="147"/>
      <c r="C320" s="147"/>
      <c r="D320" s="147"/>
      <c r="E320" s="147"/>
      <c r="F320" s="147"/>
      <c r="G320" s="148"/>
      <c r="H320" s="1183"/>
    </row>
    <row r="321" s="1299" customFormat="1">
      <c r="A321" s="1201"/>
      <c r="B321" s="1203"/>
      <c r="C321" s="240" t="s">
        <v>526</v>
      </c>
      <c r="D321" s="1203"/>
      <c r="E321" s="1464" t="s">
        <v>57</v>
      </c>
      <c r="F321" s="1203"/>
      <c r="G321" s="241" t="s">
        <v>488</v>
      </c>
      <c r="H321" s="1170"/>
      <c r="J321" s="1464" t="s">
        <v>57</v>
      </c>
      <c r="K321" s="1203"/>
      <c r="W321" s="134"/>
      <c r="X321" s="134"/>
      <c r="Y321" s="134"/>
      <c r="Z321" s="134"/>
      <c r="AA321" s="134"/>
      <c r="AB321" s="134"/>
      <c r="AC321" s="134"/>
      <c r="AD321" s="134"/>
      <c r="AE321" s="134"/>
      <c r="AF321" s="134"/>
      <c r="AG321" s="134"/>
      <c r="AH321" s="134"/>
      <c r="AI321" s="134"/>
      <c r="AJ321" s="134"/>
      <c r="AK321" s="134"/>
      <c r="AL321" s="134"/>
      <c r="AM321" s="134"/>
    </row>
    <row r="322" s="1299" customFormat="1" ht="16.5" customHeight="1">
      <c r="A322" s="1205">
        <f>A319+1</f>
        <v>257</v>
      </c>
      <c r="B322" s="208"/>
      <c r="C322" s="230" t="s">
        <v>528</v>
      </c>
      <c r="D322" s="230"/>
      <c r="E322" s="1465" t="s">
        <v>57</v>
      </c>
      <c r="F322" s="1208">
        <f t="shared" si="338"/>
        <v>1000</v>
      </c>
      <c r="G322" s="231"/>
      <c r="H322" s="1170"/>
      <c r="J322" s="1465" t="s">
        <v>57</v>
      </c>
      <c r="K322" s="1466">
        <v>570</v>
      </c>
      <c r="W322" s="134"/>
      <c r="X322" s="134"/>
      <c r="Y322" s="134"/>
      <c r="Z322" s="134"/>
      <c r="AA322" s="134"/>
      <c r="AB322" s="134"/>
      <c r="AC322" s="134"/>
      <c r="AD322" s="134"/>
      <c r="AE322" s="134"/>
      <c r="AF322" s="134"/>
      <c r="AG322" s="134"/>
      <c r="AH322" s="134"/>
      <c r="AI322" s="134"/>
      <c r="AJ322" s="134"/>
      <c r="AK322" s="134"/>
      <c r="AL322" s="134"/>
      <c r="AM322" s="134"/>
    </row>
    <row r="323" s="1299" customFormat="1" ht="16.5" customHeight="1">
      <c r="A323" s="1205"/>
      <c r="B323" s="208"/>
      <c r="C323" s="230" t="s">
        <v>530</v>
      </c>
      <c r="D323" s="230"/>
      <c r="E323" s="1465" t="s">
        <v>57</v>
      </c>
      <c r="F323" s="1208">
        <f t="shared" si="338"/>
        <v>1000</v>
      </c>
      <c r="G323" s="231"/>
      <c r="H323" s="1170"/>
      <c r="J323" s="1465" t="s">
        <v>57</v>
      </c>
      <c r="K323" s="1466">
        <v>600</v>
      </c>
      <c r="W323" s="134"/>
      <c r="X323" s="134"/>
      <c r="Y323" s="134"/>
      <c r="Z323" s="134"/>
      <c r="AA323" s="134"/>
      <c r="AB323" s="134"/>
      <c r="AC323" s="134"/>
      <c r="AD323" s="134"/>
      <c r="AE323" s="134"/>
      <c r="AF323" s="134"/>
      <c r="AG323" s="134"/>
      <c r="AH323" s="134"/>
      <c r="AI323" s="134"/>
      <c r="AJ323" s="134"/>
      <c r="AK323" s="134"/>
      <c r="AL323" s="134"/>
      <c r="AM323" s="134"/>
    </row>
    <row r="324" s="1299" customFormat="1" ht="16.5" customHeight="1">
      <c r="A324" s="1205">
        <f>A322+1</f>
        <v>258</v>
      </c>
      <c r="B324" s="208"/>
      <c r="C324" s="230" t="s">
        <v>532</v>
      </c>
      <c r="D324" s="230"/>
      <c r="E324" s="1465" t="s">
        <v>57</v>
      </c>
      <c r="F324" s="1208">
        <f t="shared" si="338"/>
        <v>1000</v>
      </c>
      <c r="G324" s="231"/>
      <c r="H324" s="1170"/>
      <c r="J324" s="1465" t="s">
        <v>57</v>
      </c>
      <c r="K324" s="1466">
        <v>600</v>
      </c>
      <c r="W324" s="134"/>
      <c r="X324" s="134"/>
      <c r="Y324" s="134"/>
      <c r="Z324" s="134"/>
      <c r="AA324" s="134"/>
      <c r="AB324" s="134"/>
      <c r="AC324" s="134"/>
      <c r="AD324" s="134"/>
      <c r="AE324" s="134"/>
      <c r="AF324" s="134"/>
      <c r="AG324" s="134"/>
      <c r="AH324" s="134"/>
      <c r="AI324" s="134"/>
      <c r="AJ324" s="134"/>
      <c r="AK324" s="134"/>
      <c r="AL324" s="134"/>
      <c r="AM324" s="134"/>
    </row>
    <row r="325" s="1299" customFormat="1" ht="16.5" customHeight="1">
      <c r="A325" s="1205">
        <f t="shared" ref="A325:A328" si="340">A324+1</f>
        <v>259</v>
      </c>
      <c r="B325" s="208"/>
      <c r="C325" s="230" t="s">
        <v>536</v>
      </c>
      <c r="D325" s="230"/>
      <c r="E325" s="1465" t="s">
        <v>57</v>
      </c>
      <c r="F325" s="1208">
        <f t="shared" si="338"/>
        <v>1000</v>
      </c>
      <c r="G325" s="231"/>
      <c r="H325" s="1170"/>
      <c r="J325" s="1465" t="s">
        <v>57</v>
      </c>
      <c r="K325" s="1466">
        <v>600</v>
      </c>
      <c r="W325" s="134"/>
      <c r="X325" s="134"/>
      <c r="Y325" s="134"/>
      <c r="Z325" s="134"/>
      <c r="AA325" s="134"/>
      <c r="AB325" s="134"/>
      <c r="AC325" s="134"/>
      <c r="AD325" s="134"/>
      <c r="AE325" s="134"/>
      <c r="AF325" s="134"/>
      <c r="AG325" s="134"/>
      <c r="AH325" s="134"/>
      <c r="AI325" s="134"/>
      <c r="AJ325" s="134"/>
      <c r="AK325" s="134"/>
      <c r="AL325" s="134"/>
      <c r="AM325" s="134"/>
    </row>
    <row r="326" s="1299" customFormat="1" ht="16.5" customHeight="1">
      <c r="A326" s="1205">
        <f t="shared" si="340"/>
        <v>260</v>
      </c>
      <c r="B326" s="208"/>
      <c r="C326" s="230" t="s">
        <v>1325</v>
      </c>
      <c r="D326" s="230"/>
      <c r="E326" s="1465" t="s">
        <v>57</v>
      </c>
      <c r="F326" s="1208">
        <f t="shared" si="338"/>
        <v>1000</v>
      </c>
      <c r="G326" s="231"/>
      <c r="H326" s="1170"/>
      <c r="J326" s="1465" t="s">
        <v>57</v>
      </c>
      <c r="K326" s="1466">
        <v>600</v>
      </c>
      <c r="W326" s="134"/>
      <c r="X326" s="134"/>
      <c r="Y326" s="134"/>
      <c r="Z326" s="134"/>
      <c r="AA326" s="134"/>
      <c r="AB326" s="134"/>
      <c r="AC326" s="134"/>
      <c r="AD326" s="134"/>
      <c r="AE326" s="134"/>
      <c r="AF326" s="134"/>
      <c r="AG326" s="134"/>
      <c r="AH326" s="134"/>
      <c r="AI326" s="134"/>
      <c r="AJ326" s="134"/>
      <c r="AK326" s="134"/>
      <c r="AL326" s="134"/>
      <c r="AM326" s="134"/>
    </row>
    <row r="327" s="1299" customFormat="1" ht="16.5" customHeight="1">
      <c r="A327" s="1205">
        <f t="shared" si="340"/>
        <v>261</v>
      </c>
      <c r="B327" s="208"/>
      <c r="C327" s="230" t="s">
        <v>534</v>
      </c>
      <c r="D327" s="230"/>
      <c r="E327" s="1465" t="s">
        <v>57</v>
      </c>
      <c r="F327" s="1208">
        <f t="shared" si="338"/>
        <v>1000</v>
      </c>
      <c r="G327" s="231"/>
      <c r="H327" s="1170"/>
      <c r="J327" s="1465" t="s">
        <v>57</v>
      </c>
      <c r="K327" s="1466">
        <v>600</v>
      </c>
      <c r="W327" s="134"/>
      <c r="X327" s="134"/>
      <c r="Y327" s="134"/>
      <c r="Z327" s="134"/>
      <c r="AA327" s="134"/>
      <c r="AB327" s="134"/>
      <c r="AC327" s="134"/>
      <c r="AD327" s="134"/>
      <c r="AE327" s="134"/>
      <c r="AF327" s="134"/>
      <c r="AG327" s="134"/>
      <c r="AH327" s="134"/>
      <c r="AI327" s="134"/>
      <c r="AJ327" s="134"/>
      <c r="AK327" s="134"/>
      <c r="AL327" s="134"/>
      <c r="AM327" s="134"/>
    </row>
    <row r="328" ht="16.5" customHeight="1">
      <c r="A328" s="1205">
        <f t="shared" si="340"/>
        <v>262</v>
      </c>
      <c r="B328" s="208"/>
      <c r="C328" s="230" t="s">
        <v>669</v>
      </c>
      <c r="D328" s="250"/>
      <c r="E328" s="1465" t="s">
        <v>57</v>
      </c>
      <c r="F328" s="1208">
        <f t="shared" si="338"/>
        <v>1400</v>
      </c>
      <c r="G328" s="231"/>
      <c r="J328" s="1465" t="s">
        <v>57</v>
      </c>
      <c r="K328" s="1467">
        <v>800</v>
      </c>
    </row>
    <row r="329" ht="23.25" customHeight="1">
      <c r="A329" s="1209"/>
      <c r="B329" s="251"/>
      <c r="C329" s="1468" t="s">
        <v>670</v>
      </c>
      <c r="D329" s="1469"/>
      <c r="E329" s="1470"/>
      <c r="F329" s="1208">
        <f t="shared" si="338"/>
        <v>1400</v>
      </c>
      <c r="G329" s="254"/>
      <c r="J329" s="1470"/>
      <c r="K329" s="1467">
        <v>800</v>
      </c>
    </row>
    <row r="330" ht="25.5" customHeight="1">
      <c r="A330" s="1209"/>
      <c r="B330" s="251"/>
      <c r="C330" s="1468" t="s">
        <v>1326</v>
      </c>
      <c r="D330" s="1469"/>
      <c r="E330" s="1470"/>
      <c r="F330" s="1208">
        <f t="shared" si="338"/>
        <v>1400</v>
      </c>
      <c r="G330" s="254"/>
      <c r="J330" s="1470"/>
      <c r="K330" s="1467">
        <v>800</v>
      </c>
    </row>
    <row r="331" ht="24.75" customHeight="1">
      <c r="A331" s="1209"/>
      <c r="B331" s="251"/>
      <c r="C331" s="1468" t="s">
        <v>1327</v>
      </c>
      <c r="D331" s="1469"/>
      <c r="E331" s="1470"/>
      <c r="F331" s="1208">
        <f t="shared" si="338"/>
        <v>1400</v>
      </c>
      <c r="G331" s="254"/>
      <c r="J331" s="1470"/>
      <c r="K331" s="1467">
        <v>800</v>
      </c>
    </row>
    <row r="332" ht="24.75" customHeight="1">
      <c r="A332" s="1209"/>
      <c r="B332" s="251"/>
      <c r="C332" s="1468" t="s">
        <v>1328</v>
      </c>
      <c r="D332" s="1469"/>
      <c r="E332" s="1470"/>
      <c r="F332" s="1208">
        <f t="shared" si="338"/>
        <v>1400</v>
      </c>
      <c r="G332" s="254"/>
      <c r="J332" s="1470"/>
      <c r="K332" s="1467">
        <v>800</v>
      </c>
    </row>
    <row r="333" ht="27.75" customHeight="1">
      <c r="A333" s="1209"/>
      <c r="B333" s="251"/>
      <c r="C333" s="1468" t="s">
        <v>542</v>
      </c>
      <c r="D333" s="1469"/>
      <c r="E333" s="1470"/>
      <c r="F333" s="1208">
        <f t="shared" si="338"/>
        <v>1400</v>
      </c>
      <c r="G333" s="254"/>
      <c r="J333" s="1470"/>
      <c r="K333" s="1467">
        <v>850</v>
      </c>
    </row>
    <row r="334" ht="15.75" customHeight="1">
      <c r="A334" s="1242">
        <f>A328+1</f>
        <v>263</v>
      </c>
      <c r="B334" s="251"/>
      <c r="C334" s="253" t="s">
        <v>544</v>
      </c>
      <c r="D334" s="253"/>
      <c r="E334" s="1471" t="s">
        <v>57</v>
      </c>
      <c r="F334" s="1223">
        <f t="shared" si="338"/>
        <v>1400</v>
      </c>
      <c r="G334" s="254"/>
      <c r="J334" s="1471" t="s">
        <v>57</v>
      </c>
      <c r="K334" s="1472">
        <v>850</v>
      </c>
    </row>
    <row r="335" s="1299" customFormat="1" hidden="1">
      <c r="A335" s="1201"/>
      <c r="B335" s="1203"/>
      <c r="C335" s="240" t="s">
        <v>1602</v>
      </c>
      <c r="D335" s="1203"/>
      <c r="E335" s="1464" t="s">
        <v>57</v>
      </c>
      <c r="F335" s="1263"/>
      <c r="G335" s="241" t="s">
        <v>704</v>
      </c>
      <c r="H335" s="1170"/>
      <c r="J335" s="1464" t="s">
        <v>57</v>
      </c>
      <c r="K335" s="1203"/>
      <c r="W335" s="134"/>
      <c r="X335" s="134"/>
      <c r="Y335" s="134"/>
      <c r="Z335" s="134"/>
      <c r="AA335" s="134"/>
      <c r="AB335" s="134"/>
      <c r="AC335" s="134"/>
      <c r="AD335" s="134"/>
      <c r="AE335" s="134"/>
      <c r="AF335" s="134"/>
      <c r="AG335" s="134"/>
      <c r="AH335" s="134"/>
      <c r="AI335" s="134"/>
      <c r="AJ335" s="134"/>
      <c r="AK335" s="134"/>
      <c r="AL335" s="134"/>
      <c r="AM335" s="134"/>
    </row>
    <row r="336" s="1299" customFormat="1" ht="27" hidden="1" customHeight="1">
      <c r="A336" s="1205">
        <f>A334+1</f>
        <v>264</v>
      </c>
      <c r="B336" s="208"/>
      <c r="C336" s="230" t="s">
        <v>1603</v>
      </c>
      <c r="D336" s="230"/>
      <c r="E336" s="1465" t="s">
        <v>57</v>
      </c>
      <c r="F336" s="1208">
        <f t="shared" si="338"/>
        <v>1700</v>
      </c>
      <c r="G336" s="231"/>
      <c r="H336" s="1170"/>
      <c r="J336" s="1465" t="s">
        <v>57</v>
      </c>
      <c r="K336" s="1208">
        <v>1020</v>
      </c>
      <c r="W336" s="134"/>
      <c r="X336" s="134"/>
      <c r="Y336" s="134"/>
      <c r="Z336" s="134"/>
      <c r="AA336" s="134"/>
      <c r="AB336" s="134"/>
      <c r="AC336" s="134"/>
      <c r="AD336" s="134"/>
      <c r="AE336" s="134"/>
      <c r="AF336" s="134"/>
      <c r="AG336" s="134"/>
      <c r="AH336" s="134"/>
      <c r="AI336" s="134"/>
      <c r="AJ336" s="134"/>
      <c r="AK336" s="134"/>
      <c r="AL336" s="134"/>
      <c r="AM336" s="134"/>
    </row>
    <row r="337" s="1299" customFormat="1" ht="16.5" hidden="1" customHeight="1">
      <c r="A337" s="1205">
        <f t="shared" ref="A337:A338" si="341">A336+1</f>
        <v>265</v>
      </c>
      <c r="B337" s="251"/>
      <c r="C337" s="230" t="s">
        <v>1604</v>
      </c>
      <c r="D337" s="230"/>
      <c r="E337" s="1465" t="s">
        <v>57</v>
      </c>
      <c r="F337" s="1208">
        <f t="shared" si="338"/>
        <v>1600</v>
      </c>
      <c r="G337" s="254"/>
      <c r="H337" s="1170"/>
      <c r="J337" s="1465" t="s">
        <v>57</v>
      </c>
      <c r="K337" s="1208">
        <v>970</v>
      </c>
      <c r="W337" s="134"/>
      <c r="X337" s="134"/>
      <c r="Y337" s="134"/>
      <c r="Z337" s="134"/>
      <c r="AA337" s="134"/>
      <c r="AB337" s="134"/>
      <c r="AC337" s="134"/>
      <c r="AD337" s="134"/>
      <c r="AE337" s="134"/>
      <c r="AF337" s="134"/>
      <c r="AG337" s="134"/>
      <c r="AH337" s="134"/>
      <c r="AI337" s="134"/>
      <c r="AJ337" s="134"/>
      <c r="AK337" s="134"/>
      <c r="AL337" s="134"/>
      <c r="AM337" s="134"/>
    </row>
    <row r="338" ht="31.5" hidden="1" customHeight="1">
      <c r="A338" s="1242">
        <f t="shared" si="341"/>
        <v>266</v>
      </c>
      <c r="B338" s="251"/>
      <c r="C338" s="253" t="s">
        <v>1605</v>
      </c>
      <c r="D338" s="253"/>
      <c r="E338" s="1471" t="s">
        <v>57</v>
      </c>
      <c r="F338" s="1208">
        <f t="shared" si="338"/>
        <v>1600</v>
      </c>
      <c r="G338" s="254"/>
      <c r="J338" s="1471" t="s">
        <v>57</v>
      </c>
      <c r="K338" s="1271">
        <v>970</v>
      </c>
    </row>
    <row r="339">
      <c r="A339" s="1243"/>
      <c r="B339" s="202"/>
      <c r="C339" s="240" t="s">
        <v>545</v>
      </c>
      <c r="D339" s="202"/>
      <c r="E339" s="1473" t="s">
        <v>57</v>
      </c>
      <c r="F339" s="1208"/>
      <c r="G339" s="241" t="s">
        <v>488</v>
      </c>
      <c r="J339" s="1473" t="s">
        <v>57</v>
      </c>
      <c r="K339" s="202"/>
    </row>
    <row r="340" ht="21.75" customHeight="1">
      <c r="A340" s="1229">
        <f>A338+1</f>
        <v>267</v>
      </c>
      <c r="B340" s="208"/>
      <c r="C340" s="230" t="s">
        <v>1329</v>
      </c>
      <c r="D340" s="230"/>
      <c r="E340" s="1459" t="s">
        <v>57</v>
      </c>
      <c r="F340" s="1208">
        <f t="shared" si="338"/>
        <v>1000</v>
      </c>
      <c r="G340" s="231"/>
      <c r="J340" s="1459" t="s">
        <v>57</v>
      </c>
      <c r="K340" s="1466">
        <v>570</v>
      </c>
    </row>
    <row r="341" ht="21.75" customHeight="1">
      <c r="A341" s="1229"/>
      <c r="B341" s="208"/>
      <c r="C341" s="230" t="s">
        <v>1330</v>
      </c>
      <c r="D341" s="230"/>
      <c r="E341" s="1459"/>
      <c r="F341" s="1208">
        <f t="shared" si="338"/>
        <v>1000</v>
      </c>
      <c r="G341" s="231"/>
      <c r="J341" s="1459"/>
      <c r="K341" s="1466">
        <v>600</v>
      </c>
    </row>
    <row r="342" s="1299" customFormat="1" ht="30" customHeight="1">
      <c r="A342" s="1205">
        <f>A340+1</f>
        <v>268</v>
      </c>
      <c r="B342" s="208"/>
      <c r="C342" s="230" t="s">
        <v>1331</v>
      </c>
      <c r="D342" s="230"/>
      <c r="E342" s="1465" t="s">
        <v>57</v>
      </c>
      <c r="F342" s="1208">
        <f t="shared" si="338"/>
        <v>1000</v>
      </c>
      <c r="G342" s="231"/>
      <c r="H342" s="1170"/>
      <c r="J342" s="1465" t="s">
        <v>57</v>
      </c>
      <c r="K342" s="1466">
        <v>600</v>
      </c>
      <c r="W342" s="134"/>
      <c r="X342" s="134"/>
      <c r="Y342" s="134"/>
      <c r="Z342" s="134"/>
      <c r="AA342" s="134"/>
      <c r="AB342" s="134"/>
      <c r="AC342" s="134"/>
      <c r="AD342" s="134"/>
      <c r="AE342" s="134"/>
      <c r="AF342" s="134"/>
      <c r="AG342" s="134"/>
      <c r="AH342" s="134"/>
      <c r="AI342" s="134"/>
      <c r="AJ342" s="134"/>
      <c r="AK342" s="134"/>
      <c r="AL342" s="134"/>
      <c r="AM342" s="134"/>
    </row>
    <row r="343" ht="30" customHeight="1">
      <c r="A343" s="1229">
        <f t="shared" ref="A343:A347" si="342">A342+1</f>
        <v>269</v>
      </c>
      <c r="B343" s="208"/>
      <c r="C343" s="230" t="s">
        <v>1332</v>
      </c>
      <c r="D343" s="230"/>
      <c r="E343" s="1459" t="s">
        <v>57</v>
      </c>
      <c r="F343" s="1208">
        <f t="shared" si="338"/>
        <v>1000</v>
      </c>
      <c r="G343" s="231"/>
      <c r="J343" s="1459" t="s">
        <v>57</v>
      </c>
      <c r="K343" s="1466">
        <v>600</v>
      </c>
    </row>
    <row r="344" ht="30" customHeight="1">
      <c r="A344" s="1229">
        <f t="shared" si="342"/>
        <v>270</v>
      </c>
      <c r="B344" s="208"/>
      <c r="C344" s="230" t="s">
        <v>1333</v>
      </c>
      <c r="D344" s="230"/>
      <c r="E344" s="1459" t="s">
        <v>57</v>
      </c>
      <c r="F344" s="1208">
        <f t="shared" si="338"/>
        <v>1000</v>
      </c>
      <c r="G344" s="231"/>
      <c r="J344" s="1459" t="s">
        <v>57</v>
      </c>
      <c r="K344" s="1466">
        <v>600</v>
      </c>
    </row>
    <row r="345" s="1299" customFormat="1" ht="21.75" customHeight="1">
      <c r="A345" s="1229">
        <f t="shared" si="342"/>
        <v>271</v>
      </c>
      <c r="B345" s="208"/>
      <c r="C345" s="230" t="s">
        <v>1334</v>
      </c>
      <c r="D345" s="230"/>
      <c r="E345" s="1465" t="s">
        <v>57</v>
      </c>
      <c r="F345" s="1208">
        <f t="shared" si="338"/>
        <v>1000</v>
      </c>
      <c r="G345" s="231"/>
      <c r="H345" s="1170"/>
      <c r="J345" s="1465" t="s">
        <v>57</v>
      </c>
      <c r="K345" s="1466">
        <v>600</v>
      </c>
      <c r="W345" s="134"/>
      <c r="X345" s="134"/>
      <c r="Y345" s="134"/>
      <c r="Z345" s="134"/>
      <c r="AA345" s="134"/>
      <c r="AB345" s="134"/>
      <c r="AC345" s="134"/>
      <c r="AD345" s="134"/>
      <c r="AE345" s="134"/>
      <c r="AF345" s="134"/>
      <c r="AG345" s="134"/>
      <c r="AH345" s="134"/>
      <c r="AI345" s="134"/>
      <c r="AJ345" s="134"/>
      <c r="AK345" s="134"/>
      <c r="AL345" s="134"/>
      <c r="AM345" s="134"/>
    </row>
    <row r="346" ht="30" customHeight="1">
      <c r="A346" s="1229">
        <f t="shared" si="342"/>
        <v>272</v>
      </c>
      <c r="B346" s="208"/>
      <c r="C346" s="230" t="s">
        <v>1335</v>
      </c>
      <c r="D346" s="250"/>
      <c r="E346" s="1474" t="s">
        <v>57</v>
      </c>
      <c r="F346" s="1208">
        <f t="shared" si="338"/>
        <v>1400</v>
      </c>
      <c r="G346" s="231"/>
      <c r="J346" s="1474" t="s">
        <v>57</v>
      </c>
      <c r="K346" s="1467">
        <v>800</v>
      </c>
    </row>
    <row r="347" ht="21" customHeight="1">
      <c r="A347" s="1229">
        <f t="shared" si="342"/>
        <v>273</v>
      </c>
      <c r="B347" s="208"/>
      <c r="C347" s="1468" t="s">
        <v>1336</v>
      </c>
      <c r="D347" s="250"/>
      <c r="E347" s="1474" t="s">
        <v>57</v>
      </c>
      <c r="F347" s="1208">
        <f t="shared" si="338"/>
        <v>1400</v>
      </c>
      <c r="G347" s="231"/>
      <c r="J347" s="1474" t="s">
        <v>57</v>
      </c>
      <c r="K347" s="1467">
        <v>800</v>
      </c>
    </row>
    <row r="348" ht="26.25" customHeight="1">
      <c r="A348" s="1291"/>
      <c r="B348" s="251"/>
      <c r="C348" s="1468" t="s">
        <v>1337</v>
      </c>
      <c r="D348" s="1469"/>
      <c r="E348" s="1475"/>
      <c r="F348" s="1208">
        <f t="shared" si="338"/>
        <v>1400</v>
      </c>
      <c r="G348" s="254"/>
      <c r="J348" s="1475"/>
      <c r="K348" s="1467">
        <v>800</v>
      </c>
    </row>
    <row r="349" ht="29.25" customHeight="1">
      <c r="A349" s="1291"/>
      <c r="B349" s="251"/>
      <c r="C349" s="1468" t="s">
        <v>1338</v>
      </c>
      <c r="D349" s="1469"/>
      <c r="E349" s="1475"/>
      <c r="F349" s="1208">
        <f t="shared" si="338"/>
        <v>1400</v>
      </c>
      <c r="G349" s="254"/>
      <c r="J349" s="1475"/>
      <c r="K349" s="1467">
        <v>800</v>
      </c>
    </row>
    <row r="350" ht="32.25" customHeight="1">
      <c r="A350" s="1291"/>
      <c r="B350" s="251"/>
      <c r="C350" s="1468" t="s">
        <v>1339</v>
      </c>
      <c r="D350" s="1469"/>
      <c r="E350" s="1475"/>
      <c r="F350" s="1208">
        <f t="shared" si="338"/>
        <v>1400</v>
      </c>
      <c r="G350" s="254"/>
      <c r="J350" s="1475"/>
      <c r="K350" s="1467">
        <v>800</v>
      </c>
    </row>
    <row r="351" ht="33.75" customHeight="1">
      <c r="A351" s="1291"/>
      <c r="B351" s="251"/>
      <c r="C351" s="1468" t="s">
        <v>1340</v>
      </c>
      <c r="D351" s="1469"/>
      <c r="E351" s="1475"/>
      <c r="F351" s="1208">
        <f t="shared" si="338"/>
        <v>1400</v>
      </c>
      <c r="G351" s="254"/>
      <c r="J351" s="1475"/>
      <c r="K351" s="1467">
        <v>850</v>
      </c>
    </row>
    <row r="352" ht="29.25" customHeight="1">
      <c r="A352" s="1291"/>
      <c r="B352" s="251"/>
      <c r="C352" s="253" t="s">
        <v>1341</v>
      </c>
      <c r="D352" s="1469"/>
      <c r="E352" s="1475"/>
      <c r="F352" s="1208">
        <f t="shared" si="338"/>
        <v>1400</v>
      </c>
      <c r="G352" s="254"/>
      <c r="J352" s="1475"/>
      <c r="K352" s="1472">
        <v>850</v>
      </c>
    </row>
    <row r="353" ht="30" customHeight="1">
      <c r="A353" s="1242">
        <f>A347+1</f>
        <v>274</v>
      </c>
      <c r="B353" s="251"/>
      <c r="C353" s="253"/>
      <c r="D353" s="253"/>
      <c r="E353" s="1471" t="s">
        <v>57</v>
      </c>
      <c r="F353" s="1208"/>
      <c r="G353" s="254"/>
      <c r="J353" s="1471" t="s">
        <v>57</v>
      </c>
      <c r="K353" s="1271"/>
    </row>
    <row r="354" s="1299" customFormat="1" ht="2.25" hidden="1" customHeight="1">
      <c r="A354" s="1201"/>
      <c r="B354" s="1203"/>
      <c r="C354" s="240" t="s">
        <v>1606</v>
      </c>
      <c r="D354" s="1203"/>
      <c r="E354" s="1464" t="s">
        <v>57</v>
      </c>
      <c r="F354" s="1208"/>
      <c r="G354" s="241" t="s">
        <v>704</v>
      </c>
      <c r="H354" s="1170"/>
      <c r="J354" s="1464" t="s">
        <v>57</v>
      </c>
      <c r="K354" s="1203"/>
      <c r="W354" s="134"/>
      <c r="X354" s="134"/>
      <c r="Y354" s="134"/>
      <c r="Z354" s="134"/>
      <c r="AA354" s="134"/>
      <c r="AB354" s="134"/>
      <c r="AC354" s="134"/>
      <c r="AD354" s="134"/>
      <c r="AE354" s="134"/>
      <c r="AF354" s="134"/>
      <c r="AG354" s="134"/>
      <c r="AH354" s="134"/>
      <c r="AI354" s="134"/>
      <c r="AJ354" s="134"/>
      <c r="AK354" s="134"/>
      <c r="AL354" s="134"/>
      <c r="AM354" s="134"/>
    </row>
    <row r="355" s="1299" customFormat="1" ht="16.5" hidden="1" customHeight="1">
      <c r="A355" s="1205">
        <f>A353+1</f>
        <v>275</v>
      </c>
      <c r="B355" s="208"/>
      <c r="C355" s="230" t="s">
        <v>1607</v>
      </c>
      <c r="D355" s="230"/>
      <c r="E355" s="1465" t="s">
        <v>57</v>
      </c>
      <c r="F355" s="1208">
        <f t="shared" si="338"/>
        <v>1700</v>
      </c>
      <c r="G355" s="231"/>
      <c r="H355" s="1170"/>
      <c r="J355" s="1465" t="s">
        <v>57</v>
      </c>
      <c r="K355" s="1208">
        <v>1020</v>
      </c>
      <c r="W355" s="134"/>
      <c r="X355" s="134"/>
      <c r="Y355" s="134"/>
      <c r="Z355" s="134"/>
      <c r="AA355" s="134"/>
      <c r="AB355" s="134"/>
      <c r="AC355" s="134"/>
      <c r="AD355" s="134"/>
      <c r="AE355" s="134"/>
      <c r="AF355" s="134"/>
      <c r="AG355" s="134"/>
      <c r="AH355" s="134"/>
      <c r="AI355" s="134"/>
      <c r="AJ355" s="134"/>
      <c r="AK355" s="134"/>
      <c r="AL355" s="134"/>
      <c r="AM355" s="134"/>
    </row>
    <row r="356" s="1299" customFormat="1" ht="16.5" hidden="1" customHeight="1">
      <c r="A356" s="1205">
        <f t="shared" ref="A356:A357" si="343">A355+1</f>
        <v>276</v>
      </c>
      <c r="B356" s="208"/>
      <c r="C356" s="230" t="s">
        <v>1608</v>
      </c>
      <c r="D356" s="230"/>
      <c r="E356" s="1465" t="s">
        <v>57</v>
      </c>
      <c r="F356" s="1208">
        <f t="shared" si="338"/>
        <v>1600</v>
      </c>
      <c r="G356" s="231"/>
      <c r="H356" s="1170"/>
      <c r="J356" s="1465" t="s">
        <v>57</v>
      </c>
      <c r="K356" s="1208">
        <v>970</v>
      </c>
      <c r="W356" s="134"/>
      <c r="X356" s="134"/>
      <c r="Y356" s="134"/>
      <c r="Z356" s="134"/>
      <c r="AA356" s="134"/>
      <c r="AB356" s="134"/>
      <c r="AC356" s="134"/>
      <c r="AD356" s="134"/>
      <c r="AE356" s="134"/>
      <c r="AF356" s="134"/>
      <c r="AG356" s="134"/>
      <c r="AH356" s="134"/>
      <c r="AI356" s="134"/>
      <c r="AJ356" s="134"/>
      <c r="AK356" s="134"/>
      <c r="AL356" s="134"/>
      <c r="AM356" s="134"/>
    </row>
    <row r="357" ht="16.5" hidden="1" customHeight="1">
      <c r="A357" s="1242">
        <f t="shared" si="343"/>
        <v>277</v>
      </c>
      <c r="B357" s="251"/>
      <c r="C357" s="253" t="s">
        <v>1609</v>
      </c>
      <c r="D357" s="253"/>
      <c r="E357" s="1471" t="s">
        <v>57</v>
      </c>
      <c r="F357" s="1208">
        <f t="shared" si="338"/>
        <v>1600</v>
      </c>
      <c r="G357" s="254"/>
      <c r="J357" s="1471" t="s">
        <v>57</v>
      </c>
      <c r="K357" s="1271">
        <v>970</v>
      </c>
    </row>
    <row r="358">
      <c r="A358" s="1243"/>
      <c r="B358" s="202"/>
      <c r="C358" s="240" t="s">
        <v>487</v>
      </c>
      <c r="D358" s="202"/>
      <c r="E358" s="1460"/>
      <c r="F358" s="1208"/>
      <c r="G358" s="259" t="s">
        <v>488</v>
      </c>
      <c r="J358" s="1460"/>
      <c r="K358" s="202"/>
    </row>
    <row r="359" ht="19.5" customHeight="1">
      <c r="A359" s="1229">
        <f>A357+1</f>
        <v>278</v>
      </c>
      <c r="B359" s="208"/>
      <c r="C359" s="230" t="s">
        <v>490</v>
      </c>
      <c r="D359" s="230"/>
      <c r="E359" s="1459" t="s">
        <v>57</v>
      </c>
      <c r="F359" s="1208">
        <f t="shared" si="338"/>
        <v>800</v>
      </c>
      <c r="G359" s="248"/>
      <c r="J359" s="1459" t="s">
        <v>57</v>
      </c>
      <c r="K359" s="1467">
        <v>450</v>
      </c>
    </row>
    <row r="360" ht="19.5" customHeight="1">
      <c r="A360" s="1229"/>
      <c r="B360" s="208"/>
      <c r="C360" s="230" t="s">
        <v>492</v>
      </c>
      <c r="D360" s="230"/>
      <c r="E360" s="1459" t="s">
        <v>57</v>
      </c>
      <c r="F360" s="1208">
        <f t="shared" si="338"/>
        <v>800</v>
      </c>
      <c r="G360" s="248"/>
      <c r="J360" s="1459"/>
      <c r="K360" s="1467">
        <v>460</v>
      </c>
    </row>
    <row r="361" ht="30.75" customHeight="1">
      <c r="A361" s="1229">
        <f>A359+1</f>
        <v>279</v>
      </c>
      <c r="B361" s="208"/>
      <c r="C361" s="230" t="s">
        <v>494</v>
      </c>
      <c r="D361" s="230"/>
      <c r="E361" s="1459" t="s">
        <v>57</v>
      </c>
      <c r="F361" s="1208">
        <f t="shared" si="338"/>
        <v>800</v>
      </c>
      <c r="G361" s="248"/>
      <c r="J361" s="1459" t="s">
        <v>57</v>
      </c>
      <c r="K361" s="1467">
        <v>470</v>
      </c>
    </row>
    <row r="362" s="1299" customFormat="1" ht="30.75" customHeight="1">
      <c r="A362" s="1205">
        <f t="shared" ref="A362:A363" si="344">A361+1</f>
        <v>280</v>
      </c>
      <c r="B362" s="208"/>
      <c r="C362" s="230" t="s">
        <v>498</v>
      </c>
      <c r="D362" s="230"/>
      <c r="E362" s="1465" t="s">
        <v>57</v>
      </c>
      <c r="F362" s="1208">
        <f t="shared" si="338"/>
        <v>800</v>
      </c>
      <c r="G362" s="248"/>
      <c r="H362" s="1170"/>
      <c r="J362" s="1465" t="s">
        <v>57</v>
      </c>
      <c r="K362" s="1467">
        <v>470</v>
      </c>
      <c r="W362" s="134"/>
      <c r="X362" s="134"/>
      <c r="Y362" s="134"/>
      <c r="Z362" s="134"/>
      <c r="AA362" s="134"/>
      <c r="AB362" s="134"/>
      <c r="AC362" s="134"/>
      <c r="AD362" s="134"/>
      <c r="AE362" s="134"/>
      <c r="AF362" s="134"/>
      <c r="AG362" s="134"/>
      <c r="AH362" s="134"/>
      <c r="AI362" s="134"/>
      <c r="AJ362" s="134"/>
      <c r="AK362" s="134"/>
      <c r="AL362" s="134"/>
      <c r="AM362" s="134"/>
    </row>
    <row r="363" s="1299" customFormat="1" ht="30.75" customHeight="1">
      <c r="A363" s="1205">
        <f t="shared" si="344"/>
        <v>281</v>
      </c>
      <c r="B363" s="208"/>
      <c r="C363" s="230" t="s">
        <v>1342</v>
      </c>
      <c r="D363" s="230"/>
      <c r="E363" s="1465" t="s">
        <v>57</v>
      </c>
      <c r="F363" s="1208">
        <f t="shared" si="338"/>
        <v>800</v>
      </c>
      <c r="G363" s="248"/>
      <c r="H363" s="1170"/>
      <c r="J363" s="1465" t="s">
        <v>57</v>
      </c>
      <c r="K363" s="1467">
        <v>470</v>
      </c>
      <c r="W363" s="134"/>
      <c r="X363" s="134"/>
      <c r="Y363" s="134"/>
      <c r="Z363" s="134"/>
      <c r="AA363" s="134"/>
      <c r="AB363" s="134"/>
      <c r="AC363" s="134"/>
      <c r="AD363" s="134"/>
      <c r="AE363" s="134"/>
      <c r="AF363" s="134"/>
      <c r="AG363" s="134"/>
      <c r="AH363" s="134"/>
      <c r="AI363" s="134"/>
      <c r="AJ363" s="134"/>
      <c r="AK363" s="134"/>
      <c r="AL363" s="134"/>
      <c r="AM363" s="134"/>
    </row>
    <row r="364" s="1299" customFormat="1" ht="30.75" customHeight="1">
      <c r="A364" s="1205"/>
      <c r="B364" s="208"/>
      <c r="C364" s="230" t="s">
        <v>496</v>
      </c>
      <c r="D364" s="230"/>
      <c r="E364" s="1465"/>
      <c r="F364" s="1208">
        <f t="shared" si="338"/>
        <v>800</v>
      </c>
      <c r="G364" s="248"/>
      <c r="H364" s="1170"/>
      <c r="J364" s="1465"/>
      <c r="K364" s="1467">
        <v>470</v>
      </c>
      <c r="W364" s="134"/>
      <c r="X364" s="134"/>
      <c r="Y364" s="134"/>
      <c r="Z364" s="134"/>
      <c r="AA364" s="134"/>
      <c r="AB364" s="134"/>
      <c r="AC364" s="134"/>
      <c r="AD364" s="134"/>
      <c r="AE364" s="134"/>
      <c r="AF364" s="134"/>
      <c r="AG364" s="134"/>
      <c r="AH364" s="134"/>
      <c r="AI364" s="134"/>
      <c r="AJ364" s="134"/>
      <c r="AK364" s="134"/>
      <c r="AL364" s="134"/>
      <c r="AM364" s="134"/>
    </row>
    <row r="365" s="1299" customFormat="1" ht="30.75" customHeight="1">
      <c r="A365" s="1205"/>
      <c r="B365" s="208"/>
      <c r="C365" s="230" t="s">
        <v>500</v>
      </c>
      <c r="D365" s="230"/>
      <c r="E365" s="1465"/>
      <c r="F365" s="1208">
        <f t="shared" si="338"/>
        <v>1300</v>
      </c>
      <c r="G365" s="248"/>
      <c r="H365" s="1170"/>
      <c r="J365" s="1465"/>
      <c r="K365" s="1466">
        <v>740</v>
      </c>
      <c r="W365" s="134"/>
      <c r="X365" s="134"/>
      <c r="Y365" s="134"/>
      <c r="Z365" s="134"/>
      <c r="AA365" s="134"/>
      <c r="AB365" s="134"/>
      <c r="AC365" s="134"/>
      <c r="AD365" s="134"/>
      <c r="AE365" s="134"/>
      <c r="AF365" s="134"/>
      <c r="AG365" s="134"/>
      <c r="AH365" s="134"/>
      <c r="AI365" s="134"/>
      <c r="AJ365" s="134"/>
      <c r="AK365" s="134"/>
      <c r="AL365" s="134"/>
      <c r="AM365" s="134"/>
    </row>
    <row r="366" s="1299" customFormat="1" ht="30.75" customHeight="1">
      <c r="A366" s="1205"/>
      <c r="B366" s="208"/>
      <c r="C366" s="1468" t="s">
        <v>502</v>
      </c>
      <c r="D366" s="230"/>
      <c r="E366" s="1465"/>
      <c r="F366" s="1208">
        <f t="shared" si="338"/>
        <v>1300</v>
      </c>
      <c r="G366" s="248"/>
      <c r="H366" s="1170"/>
      <c r="J366" s="1465"/>
      <c r="K366" s="1466">
        <v>740</v>
      </c>
      <c r="W366" s="134"/>
      <c r="X366" s="134"/>
      <c r="Y366" s="134"/>
      <c r="Z366" s="134"/>
      <c r="AA366" s="134"/>
      <c r="AB366" s="134"/>
      <c r="AC366" s="134"/>
      <c r="AD366" s="134"/>
      <c r="AE366" s="134"/>
      <c r="AF366" s="134"/>
      <c r="AG366" s="134"/>
      <c r="AH366" s="134"/>
      <c r="AI366" s="134"/>
      <c r="AJ366" s="134"/>
      <c r="AK366" s="134"/>
      <c r="AL366" s="134"/>
      <c r="AM366" s="134"/>
    </row>
    <row r="367" s="1299" customFormat="1" ht="30.75" customHeight="1">
      <c r="A367" s="1205"/>
      <c r="B367" s="208"/>
      <c r="C367" s="1468" t="s">
        <v>1343</v>
      </c>
      <c r="D367" s="230"/>
      <c r="E367" s="1465"/>
      <c r="F367" s="1208">
        <f t="shared" si="338"/>
        <v>1300</v>
      </c>
      <c r="G367" s="248"/>
      <c r="H367" s="1170"/>
      <c r="J367" s="1465"/>
      <c r="K367" s="1466">
        <v>740</v>
      </c>
      <c r="W367" s="134"/>
      <c r="X367" s="134"/>
      <c r="Y367" s="134"/>
      <c r="Z367" s="134"/>
      <c r="AA367" s="134"/>
      <c r="AB367" s="134"/>
      <c r="AC367" s="134"/>
      <c r="AD367" s="134"/>
      <c r="AE367" s="134"/>
      <c r="AF367" s="134"/>
      <c r="AG367" s="134"/>
      <c r="AH367" s="134"/>
      <c r="AI367" s="134"/>
      <c r="AJ367" s="134"/>
      <c r="AK367" s="134"/>
      <c r="AL367" s="134"/>
      <c r="AM367" s="134"/>
    </row>
    <row r="368" s="1299" customFormat="1" ht="30.75" customHeight="1">
      <c r="A368" s="1205"/>
      <c r="B368" s="208"/>
      <c r="C368" s="1468" t="s">
        <v>1344</v>
      </c>
      <c r="D368" s="230"/>
      <c r="E368" s="1465"/>
      <c r="F368" s="1208">
        <f t="shared" si="338"/>
        <v>1300</v>
      </c>
      <c r="G368" s="248"/>
      <c r="H368" s="1170"/>
      <c r="J368" s="1465"/>
      <c r="K368" s="1466">
        <v>740</v>
      </c>
      <c r="W368" s="134"/>
      <c r="X368" s="134"/>
      <c r="Y368" s="134"/>
      <c r="Z368" s="134"/>
      <c r="AA368" s="134"/>
      <c r="AB368" s="134"/>
      <c r="AC368" s="134"/>
      <c r="AD368" s="134"/>
      <c r="AE368" s="134"/>
      <c r="AF368" s="134"/>
      <c r="AG368" s="134"/>
      <c r="AH368" s="134"/>
      <c r="AI368" s="134"/>
      <c r="AJ368" s="134"/>
      <c r="AK368" s="134"/>
      <c r="AL368" s="134"/>
      <c r="AM368" s="134"/>
    </row>
    <row r="369" s="1299" customFormat="1" ht="30.75" customHeight="1">
      <c r="A369" s="1205"/>
      <c r="B369" s="208"/>
      <c r="C369" s="1468" t="s">
        <v>1345</v>
      </c>
      <c r="D369" s="230"/>
      <c r="E369" s="1465"/>
      <c r="F369" s="1208">
        <f t="shared" si="338"/>
        <v>1300</v>
      </c>
      <c r="G369" s="248"/>
      <c r="H369" s="1170"/>
      <c r="J369" s="1465"/>
      <c r="K369" s="1466">
        <v>740</v>
      </c>
      <c r="W369" s="134"/>
      <c r="X369" s="134"/>
      <c r="Y369" s="134"/>
      <c r="Z369" s="134"/>
      <c r="AA369" s="134"/>
      <c r="AB369" s="134"/>
      <c r="AC369" s="134"/>
      <c r="AD369" s="134"/>
      <c r="AE369" s="134"/>
      <c r="AF369" s="134"/>
      <c r="AG369" s="134"/>
      <c r="AH369" s="134"/>
      <c r="AI369" s="134"/>
      <c r="AJ369" s="134"/>
      <c r="AK369" s="134"/>
      <c r="AL369" s="134"/>
      <c r="AM369" s="134"/>
    </row>
    <row r="370" s="1299" customFormat="1" ht="30.75" customHeight="1">
      <c r="A370" s="1205"/>
      <c r="B370" s="208"/>
      <c r="C370" s="1468" t="s">
        <v>504</v>
      </c>
      <c r="D370" s="230"/>
      <c r="E370" s="1465"/>
      <c r="F370" s="1208">
        <f t="shared" si="338"/>
        <v>1400</v>
      </c>
      <c r="G370" s="248"/>
      <c r="H370" s="1170"/>
      <c r="J370" s="1465"/>
      <c r="K370" s="1466">
        <v>800</v>
      </c>
      <c r="W370" s="134"/>
      <c r="X370" s="134"/>
      <c r="Y370" s="134"/>
      <c r="Z370" s="134"/>
      <c r="AA370" s="134"/>
      <c r="AB370" s="134"/>
      <c r="AC370" s="134"/>
      <c r="AD370" s="134"/>
      <c r="AE370" s="134"/>
      <c r="AF370" s="134"/>
      <c r="AG370" s="134"/>
      <c r="AH370" s="134"/>
      <c r="AI370" s="134"/>
      <c r="AJ370" s="134"/>
      <c r="AK370" s="134"/>
      <c r="AL370" s="134"/>
      <c r="AM370" s="134"/>
    </row>
    <row r="371" s="1299" customFormat="1" ht="31.5" customHeight="1">
      <c r="A371" s="1205">
        <f>A363+1</f>
        <v>282</v>
      </c>
      <c r="B371" s="208"/>
      <c r="C371" s="235" t="s">
        <v>506</v>
      </c>
      <c r="D371" s="230"/>
      <c r="E371" s="1465" t="s">
        <v>57</v>
      </c>
      <c r="F371" s="1208">
        <f t="shared" si="338"/>
        <v>1400</v>
      </c>
      <c r="G371" s="248"/>
      <c r="H371" s="1170"/>
      <c r="J371" s="1465" t="s">
        <v>57</v>
      </c>
      <c r="K371" s="1476">
        <v>800</v>
      </c>
      <c r="W371" s="134"/>
      <c r="X371" s="134"/>
      <c r="Y371" s="134"/>
      <c r="Z371" s="134"/>
      <c r="AA371" s="134"/>
      <c r="AB371" s="134"/>
      <c r="AC371" s="134"/>
      <c r="AD371" s="134"/>
      <c r="AE371" s="134"/>
      <c r="AF371" s="134"/>
      <c r="AG371" s="134"/>
      <c r="AH371" s="134"/>
      <c r="AI371" s="134"/>
      <c r="AJ371" s="134"/>
      <c r="AK371" s="134"/>
      <c r="AL371" s="134"/>
      <c r="AM371" s="134"/>
    </row>
    <row r="372" s="1299" customFormat="1" hidden="1">
      <c r="A372" s="1201"/>
      <c r="B372" s="1203"/>
      <c r="D372" s="1203"/>
      <c r="E372" s="1464" t="s">
        <v>57</v>
      </c>
      <c r="F372" s="1208"/>
      <c r="G372" s="241" t="s">
        <v>704</v>
      </c>
      <c r="H372" s="1170"/>
      <c r="J372" s="1464" t="s">
        <v>57</v>
      </c>
      <c r="K372" s="1203"/>
      <c r="W372" s="134"/>
      <c r="X372" s="134"/>
      <c r="Y372" s="134"/>
      <c r="Z372" s="134"/>
      <c r="AA372" s="134"/>
      <c r="AB372" s="134"/>
      <c r="AC372" s="134"/>
      <c r="AD372" s="134"/>
      <c r="AE372" s="134"/>
      <c r="AF372" s="134"/>
      <c r="AG372" s="134"/>
      <c r="AH372" s="134"/>
      <c r="AI372" s="134"/>
      <c r="AJ372" s="134"/>
      <c r="AK372" s="134"/>
      <c r="AL372" s="134"/>
      <c r="AM372" s="134"/>
    </row>
    <row r="373" s="1299" customFormat="1" ht="27.75" hidden="1" customHeight="1">
      <c r="A373" s="1205">
        <f>A371+1</f>
        <v>283</v>
      </c>
      <c r="B373" s="208"/>
      <c r="C373" s="230" t="s">
        <v>1610</v>
      </c>
      <c r="D373" s="230"/>
      <c r="E373" s="1465" t="s">
        <v>57</v>
      </c>
      <c r="F373" s="1208">
        <f t="shared" si="338"/>
        <v>1400</v>
      </c>
      <c r="G373" s="231"/>
      <c r="H373" s="1170"/>
      <c r="J373" s="1465" t="s">
        <v>57</v>
      </c>
      <c r="K373" s="1208">
        <v>820</v>
      </c>
      <c r="W373" s="134"/>
      <c r="X373" s="134"/>
      <c r="Y373" s="134"/>
      <c r="Z373" s="134"/>
      <c r="AA373" s="134"/>
      <c r="AB373" s="134"/>
      <c r="AC373" s="134"/>
      <c r="AD373" s="134"/>
      <c r="AE373" s="134"/>
      <c r="AF373" s="134"/>
      <c r="AG373" s="134"/>
      <c r="AH373" s="134"/>
      <c r="AI373" s="134"/>
      <c r="AJ373" s="134"/>
      <c r="AK373" s="134"/>
      <c r="AL373" s="134"/>
      <c r="AM373" s="134"/>
    </row>
    <row r="374" s="1299" customFormat="1" ht="21.75" hidden="1" customHeight="1">
      <c r="A374" s="1205">
        <f t="shared" ref="A374:A375" si="345">A373+1</f>
        <v>284</v>
      </c>
      <c r="B374" s="251"/>
      <c r="C374" s="230" t="s">
        <v>1611</v>
      </c>
      <c r="D374" s="230"/>
      <c r="E374" s="1465" t="s">
        <v>57</v>
      </c>
      <c r="F374" s="1208">
        <f t="shared" si="338"/>
        <v>1300</v>
      </c>
      <c r="G374" s="254"/>
      <c r="H374" s="1170"/>
      <c r="J374" s="1465" t="s">
        <v>57</v>
      </c>
      <c r="K374" s="1208">
        <v>770</v>
      </c>
      <c r="W374" s="134"/>
      <c r="X374" s="134"/>
      <c r="Y374" s="134"/>
      <c r="Z374" s="134"/>
      <c r="AA374" s="134"/>
      <c r="AB374" s="134"/>
      <c r="AC374" s="134"/>
      <c r="AD374" s="134"/>
      <c r="AE374" s="134"/>
      <c r="AF374" s="134"/>
      <c r="AG374" s="134"/>
      <c r="AH374" s="134"/>
      <c r="AI374" s="134"/>
      <c r="AJ374" s="134"/>
      <c r="AK374" s="134"/>
      <c r="AL374" s="134"/>
      <c r="AM374" s="134"/>
    </row>
    <row r="375" ht="32.25" hidden="1" customHeight="1">
      <c r="A375" s="1242">
        <f t="shared" si="345"/>
        <v>285</v>
      </c>
      <c r="B375" s="251"/>
      <c r="C375" s="253" t="s">
        <v>1612</v>
      </c>
      <c r="D375" s="253"/>
      <c r="E375" s="1471" t="s">
        <v>57</v>
      </c>
      <c r="F375" s="1208">
        <f t="shared" si="338"/>
        <v>1300</v>
      </c>
      <c r="G375" s="254"/>
      <c r="J375" s="1471" t="s">
        <v>57</v>
      </c>
      <c r="K375" s="1271">
        <v>770</v>
      </c>
    </row>
    <row r="376" s="1299" customFormat="1">
      <c r="A376" s="1201"/>
      <c r="B376" s="1203"/>
      <c r="C376" s="240" t="s">
        <v>507</v>
      </c>
      <c r="D376" s="1203"/>
      <c r="E376" s="1464" t="s">
        <v>57</v>
      </c>
      <c r="F376" s="1208"/>
      <c r="G376" s="1319" t="s">
        <v>488</v>
      </c>
      <c r="H376" s="1170"/>
      <c r="J376" s="1464" t="s">
        <v>57</v>
      </c>
      <c r="K376" s="1203"/>
      <c r="W376" s="134"/>
      <c r="X376" s="134"/>
      <c r="Y376" s="134"/>
      <c r="Z376" s="134"/>
      <c r="AA376" s="134"/>
      <c r="AB376" s="134"/>
      <c r="AC376" s="134"/>
      <c r="AD376" s="134"/>
      <c r="AE376" s="134"/>
      <c r="AF376" s="134"/>
      <c r="AG376" s="134"/>
      <c r="AH376" s="134"/>
      <c r="AI376" s="134"/>
      <c r="AJ376" s="134"/>
      <c r="AK376" s="134"/>
      <c r="AL376" s="134"/>
      <c r="AM376" s="134"/>
    </row>
    <row r="377" s="1299" customFormat="1" ht="27" customHeight="1">
      <c r="A377" s="1229">
        <f>A375+1</f>
        <v>286</v>
      </c>
      <c r="B377" s="600"/>
      <c r="C377" s="230" t="s">
        <v>1346</v>
      </c>
      <c r="D377" s="230"/>
      <c r="E377" s="1465" t="s">
        <v>57</v>
      </c>
      <c r="F377" s="1208">
        <f t="shared" ref="F377:F409" si="346">ROUND(K377*2*85%,-2)</f>
        <v>800</v>
      </c>
      <c r="G377" s="1320"/>
      <c r="H377" s="1170"/>
      <c r="J377" s="1465" t="s">
        <v>57</v>
      </c>
      <c r="K377" s="1467">
        <v>450</v>
      </c>
      <c r="W377" s="134"/>
      <c r="X377" s="134"/>
      <c r="Y377" s="134"/>
      <c r="Z377" s="134"/>
      <c r="AA377" s="134"/>
      <c r="AB377" s="134"/>
      <c r="AC377" s="134"/>
      <c r="AD377" s="134"/>
      <c r="AE377" s="134"/>
      <c r="AF377" s="134"/>
      <c r="AG377" s="134"/>
      <c r="AH377" s="134"/>
      <c r="AI377" s="134"/>
      <c r="AJ377" s="134"/>
      <c r="AK377" s="134"/>
      <c r="AL377" s="134"/>
      <c r="AM377" s="134"/>
    </row>
    <row r="378" s="1299" customFormat="1" ht="27" customHeight="1">
      <c r="A378" s="1229"/>
      <c r="B378" s="600"/>
      <c r="C378" s="230" t="s">
        <v>1347</v>
      </c>
      <c r="D378" s="230"/>
      <c r="E378" s="1465" t="s">
        <v>57</v>
      </c>
      <c r="F378" s="1208">
        <f t="shared" si="346"/>
        <v>800</v>
      </c>
      <c r="G378" s="1320"/>
      <c r="H378" s="1170"/>
      <c r="J378" s="1465"/>
      <c r="K378" s="1467">
        <v>460</v>
      </c>
      <c r="W378" s="134"/>
      <c r="X378" s="134"/>
      <c r="Y378" s="134"/>
      <c r="Z378" s="134"/>
      <c r="AA378" s="134"/>
      <c r="AB378" s="134"/>
      <c r="AC378" s="134"/>
      <c r="AD378" s="134"/>
      <c r="AE378" s="134"/>
      <c r="AF378" s="134"/>
      <c r="AG378" s="134"/>
      <c r="AH378" s="134"/>
      <c r="AI378" s="134"/>
      <c r="AJ378" s="134"/>
      <c r="AK378" s="134"/>
      <c r="AL378" s="134"/>
      <c r="AM378" s="134"/>
    </row>
    <row r="379" s="1299" customFormat="1" ht="30" customHeight="1">
      <c r="A379" s="1229">
        <f>A377+1</f>
        <v>287</v>
      </c>
      <c r="B379" s="600"/>
      <c r="C379" s="230" t="s">
        <v>1348</v>
      </c>
      <c r="D379" s="230"/>
      <c r="E379" s="1465" t="s">
        <v>57</v>
      </c>
      <c r="F379" s="1208">
        <f t="shared" si="346"/>
        <v>800</v>
      </c>
      <c r="G379" s="1320"/>
      <c r="H379" s="1170"/>
      <c r="J379" s="1465" t="s">
        <v>57</v>
      </c>
      <c r="K379" s="1467">
        <v>470</v>
      </c>
      <c r="W379" s="134"/>
      <c r="X379" s="134"/>
      <c r="Y379" s="134"/>
      <c r="Z379" s="134"/>
      <c r="AA379" s="134"/>
      <c r="AB379" s="134"/>
      <c r="AC379" s="134"/>
      <c r="AD379" s="134"/>
      <c r="AE379" s="134"/>
      <c r="AF379" s="134"/>
      <c r="AG379" s="134"/>
      <c r="AH379" s="134"/>
      <c r="AI379" s="134"/>
      <c r="AJ379" s="134"/>
      <c r="AK379" s="134"/>
      <c r="AL379" s="134"/>
      <c r="AM379" s="134"/>
    </row>
    <row r="380" s="1299" customFormat="1" ht="30" customHeight="1">
      <c r="A380" s="1205">
        <f t="shared" ref="A380:A389" si="347">A379+1</f>
        <v>288</v>
      </c>
      <c r="B380" s="600"/>
      <c r="C380" s="230" t="s">
        <v>1349</v>
      </c>
      <c r="D380" s="230"/>
      <c r="E380" s="1465" t="s">
        <v>57</v>
      </c>
      <c r="F380" s="1208">
        <f t="shared" si="346"/>
        <v>800</v>
      </c>
      <c r="G380" s="1320"/>
      <c r="H380" s="1170"/>
      <c r="J380" s="1465" t="s">
        <v>57</v>
      </c>
      <c r="K380" s="1467">
        <v>470</v>
      </c>
      <c r="W380" s="134"/>
      <c r="X380" s="134"/>
      <c r="Y380" s="134"/>
      <c r="Z380" s="134"/>
      <c r="AA380" s="134"/>
      <c r="AB380" s="134"/>
      <c r="AC380" s="134"/>
      <c r="AD380" s="134"/>
      <c r="AE380" s="134"/>
      <c r="AF380" s="134"/>
      <c r="AG380" s="134"/>
      <c r="AH380" s="134"/>
      <c r="AI380" s="134"/>
      <c r="AJ380" s="134"/>
      <c r="AK380" s="134"/>
      <c r="AL380" s="134"/>
      <c r="AM380" s="134"/>
    </row>
    <row r="381" s="1299" customFormat="1" ht="30" customHeight="1">
      <c r="A381" s="1205"/>
      <c r="B381" s="600"/>
      <c r="C381" s="230" t="s">
        <v>1350</v>
      </c>
      <c r="D381" s="230"/>
      <c r="E381" s="1465"/>
      <c r="F381" s="1208">
        <f t="shared" si="346"/>
        <v>800</v>
      </c>
      <c r="G381" s="1320"/>
      <c r="H381" s="1170"/>
      <c r="J381" s="1465"/>
      <c r="K381" s="1467">
        <v>470</v>
      </c>
      <c r="W381" s="134"/>
      <c r="X381" s="134"/>
      <c r="Y381" s="134"/>
      <c r="Z381" s="134"/>
      <c r="AA381" s="134"/>
      <c r="AB381" s="134"/>
      <c r="AC381" s="134"/>
      <c r="AD381" s="134"/>
      <c r="AE381" s="134"/>
      <c r="AF381" s="134"/>
      <c r="AG381" s="134"/>
      <c r="AH381" s="134"/>
      <c r="AI381" s="134"/>
      <c r="AJ381" s="134"/>
      <c r="AK381" s="134"/>
      <c r="AL381" s="134"/>
      <c r="AM381" s="134"/>
    </row>
    <row r="382" s="1299" customFormat="1" ht="30" customHeight="1">
      <c r="A382" s="1205"/>
      <c r="B382" s="600"/>
      <c r="C382" s="230" t="s">
        <v>1351</v>
      </c>
      <c r="D382" s="230"/>
      <c r="E382" s="1465"/>
      <c r="F382" s="1208">
        <f t="shared" si="346"/>
        <v>800</v>
      </c>
      <c r="G382" s="1320"/>
      <c r="H382" s="1170"/>
      <c r="J382" s="1465"/>
      <c r="K382" s="1467">
        <v>470</v>
      </c>
      <c r="W382" s="134"/>
      <c r="X382" s="134"/>
      <c r="Y382" s="134"/>
      <c r="Z382" s="134"/>
      <c r="AA382" s="134"/>
      <c r="AB382" s="134"/>
      <c r="AC382" s="134"/>
      <c r="AD382" s="134"/>
      <c r="AE382" s="134"/>
      <c r="AF382" s="134"/>
      <c r="AG382" s="134"/>
      <c r="AH382" s="134"/>
      <c r="AI382" s="134"/>
      <c r="AJ382" s="134"/>
      <c r="AK382" s="134"/>
      <c r="AL382" s="134"/>
      <c r="AM382" s="134"/>
    </row>
    <row r="383" s="1299" customFormat="1" ht="30" customHeight="1">
      <c r="A383" s="1205"/>
      <c r="B383" s="600"/>
      <c r="C383" s="230" t="s">
        <v>1352</v>
      </c>
      <c r="D383" s="230"/>
      <c r="E383" s="1465"/>
      <c r="F383" s="1208">
        <f t="shared" si="346"/>
        <v>1300</v>
      </c>
      <c r="G383" s="1320"/>
      <c r="H383" s="1170"/>
      <c r="J383" s="1465"/>
      <c r="K383" s="1466">
        <v>740</v>
      </c>
      <c r="W383" s="134"/>
      <c r="X383" s="134"/>
      <c r="Y383" s="134"/>
      <c r="Z383" s="134"/>
      <c r="AA383" s="134"/>
      <c r="AB383" s="134"/>
      <c r="AC383" s="134"/>
      <c r="AD383" s="134"/>
      <c r="AE383" s="134"/>
      <c r="AF383" s="134"/>
      <c r="AG383" s="134"/>
      <c r="AH383" s="134"/>
      <c r="AI383" s="134"/>
      <c r="AJ383" s="134"/>
      <c r="AK383" s="134"/>
      <c r="AL383" s="134"/>
      <c r="AM383" s="134"/>
    </row>
    <row r="384" s="1299" customFormat="1" ht="30" customHeight="1">
      <c r="A384" s="1205"/>
      <c r="B384" s="600"/>
      <c r="C384" s="230" t="s">
        <v>1353</v>
      </c>
      <c r="D384" s="230"/>
      <c r="E384" s="1465"/>
      <c r="F384" s="1208">
        <f t="shared" si="346"/>
        <v>1300</v>
      </c>
      <c r="G384" s="1320"/>
      <c r="H384" s="1170"/>
      <c r="J384" s="1465"/>
      <c r="K384" s="1466">
        <v>740</v>
      </c>
      <c r="W384" s="134"/>
      <c r="X384" s="134"/>
      <c r="Y384" s="134"/>
      <c r="Z384" s="134"/>
      <c r="AA384" s="134"/>
      <c r="AB384" s="134"/>
      <c r="AC384" s="134"/>
      <c r="AD384" s="134"/>
      <c r="AE384" s="134"/>
      <c r="AF384" s="134"/>
      <c r="AG384" s="134"/>
      <c r="AH384" s="134"/>
      <c r="AI384" s="134"/>
      <c r="AJ384" s="134"/>
      <c r="AK384" s="134"/>
      <c r="AL384" s="134"/>
      <c r="AM384" s="134"/>
    </row>
    <row r="385" s="1299" customFormat="1" ht="30" customHeight="1">
      <c r="A385" s="1205"/>
      <c r="B385" s="600"/>
      <c r="C385" s="1477" t="s">
        <v>1354</v>
      </c>
      <c r="D385" s="230"/>
      <c r="E385" s="1465"/>
      <c r="F385" s="1208">
        <f t="shared" si="346"/>
        <v>1300</v>
      </c>
      <c r="G385" s="1320"/>
      <c r="H385" s="1170"/>
      <c r="J385" s="1465"/>
      <c r="K385" s="1466">
        <v>740</v>
      </c>
      <c r="W385" s="134"/>
      <c r="X385" s="134"/>
      <c r="Y385" s="134"/>
      <c r="Z385" s="134"/>
      <c r="AA385" s="134"/>
      <c r="AB385" s="134"/>
      <c r="AC385" s="134"/>
      <c r="AD385" s="134"/>
      <c r="AE385" s="134"/>
      <c r="AF385" s="134"/>
      <c r="AG385" s="134"/>
      <c r="AH385" s="134"/>
      <c r="AI385" s="134"/>
      <c r="AJ385" s="134"/>
      <c r="AK385" s="134"/>
      <c r="AL385" s="134"/>
      <c r="AM385" s="134"/>
    </row>
    <row r="386" s="1299" customFormat="1" ht="30" customHeight="1">
      <c r="A386" s="1205"/>
      <c r="B386" s="600"/>
      <c r="C386" s="1468" t="s">
        <v>1355</v>
      </c>
      <c r="D386" s="230"/>
      <c r="E386" s="1465"/>
      <c r="F386" s="1208">
        <f t="shared" si="346"/>
        <v>1300</v>
      </c>
      <c r="G386" s="1320"/>
      <c r="H386" s="1170"/>
      <c r="J386" s="1465"/>
      <c r="K386" s="1466">
        <v>740</v>
      </c>
      <c r="W386" s="134"/>
      <c r="X386" s="134"/>
      <c r="Y386" s="134"/>
      <c r="Z386" s="134"/>
      <c r="AA386" s="134"/>
      <c r="AB386" s="134"/>
      <c r="AC386" s="134"/>
      <c r="AD386" s="134"/>
      <c r="AE386" s="134"/>
      <c r="AF386" s="134"/>
      <c r="AG386" s="134"/>
      <c r="AH386" s="134"/>
      <c r="AI386" s="134"/>
      <c r="AJ386" s="134"/>
      <c r="AK386" s="134"/>
      <c r="AL386" s="134"/>
      <c r="AM386" s="134"/>
    </row>
    <row r="387" s="1299" customFormat="1" ht="30" customHeight="1">
      <c r="A387" s="1205"/>
      <c r="B387" s="600"/>
      <c r="C387" s="1468" t="s">
        <v>1356</v>
      </c>
      <c r="D387" s="230"/>
      <c r="E387" s="1465"/>
      <c r="F387" s="1208">
        <f t="shared" si="346"/>
        <v>1300</v>
      </c>
      <c r="G387" s="1320"/>
      <c r="H387" s="1170"/>
      <c r="J387" s="1465"/>
      <c r="K387" s="1466">
        <v>740</v>
      </c>
      <c r="W387" s="134"/>
      <c r="X387" s="134"/>
      <c r="Y387" s="134"/>
      <c r="Z387" s="134"/>
      <c r="AA387" s="134"/>
      <c r="AB387" s="134"/>
      <c r="AC387" s="134"/>
      <c r="AD387" s="134"/>
      <c r="AE387" s="134"/>
      <c r="AF387" s="134"/>
      <c r="AG387" s="134"/>
      <c r="AH387" s="134"/>
      <c r="AI387" s="134"/>
      <c r="AJ387" s="134"/>
      <c r="AK387" s="134"/>
      <c r="AL387" s="134"/>
      <c r="AM387" s="134"/>
    </row>
    <row r="388" s="1299" customFormat="1" ht="30" customHeight="1">
      <c r="A388" s="1205">
        <f>A380+1</f>
        <v>289</v>
      </c>
      <c r="B388" s="600"/>
      <c r="C388" s="1468" t="s">
        <v>1357</v>
      </c>
      <c r="D388" s="230"/>
      <c r="E388" s="1465" t="s">
        <v>57</v>
      </c>
      <c r="F388" s="1208">
        <f t="shared" si="346"/>
        <v>1400</v>
      </c>
      <c r="G388" s="1320"/>
      <c r="H388" s="1170"/>
      <c r="J388" s="1465" t="s">
        <v>57</v>
      </c>
      <c r="K388" s="1466">
        <v>800</v>
      </c>
      <c r="W388" s="134"/>
      <c r="X388" s="134"/>
      <c r="Y388" s="134"/>
      <c r="Z388" s="134"/>
      <c r="AA388" s="134"/>
      <c r="AB388" s="134"/>
      <c r="AC388" s="134"/>
      <c r="AD388" s="134"/>
      <c r="AE388" s="134"/>
      <c r="AF388" s="134"/>
      <c r="AG388" s="134"/>
      <c r="AH388" s="134"/>
      <c r="AI388" s="134"/>
      <c r="AJ388" s="134"/>
      <c r="AK388" s="134"/>
      <c r="AL388" s="134"/>
      <c r="AM388" s="134"/>
    </row>
    <row r="389" s="1299" customFormat="1" ht="30.75" customHeight="1">
      <c r="A389" s="1205">
        <f t="shared" si="347"/>
        <v>290</v>
      </c>
      <c r="B389" s="600"/>
      <c r="C389" s="235" t="s">
        <v>1358</v>
      </c>
      <c r="D389" s="230"/>
      <c r="E389" s="1465" t="s">
        <v>57</v>
      </c>
      <c r="F389" s="1208">
        <f t="shared" si="346"/>
        <v>1400</v>
      </c>
      <c r="G389" s="1320"/>
      <c r="H389" s="1170"/>
      <c r="J389" s="1465" t="s">
        <v>57</v>
      </c>
      <c r="K389" s="1476">
        <v>800</v>
      </c>
      <c r="W389" s="134"/>
      <c r="X389" s="134"/>
      <c r="Y389" s="134"/>
      <c r="Z389" s="134"/>
      <c r="AA389" s="134"/>
      <c r="AB389" s="134"/>
      <c r="AC389" s="134"/>
      <c r="AD389" s="134"/>
      <c r="AE389" s="134"/>
      <c r="AF389" s="134"/>
      <c r="AG389" s="134"/>
      <c r="AH389" s="134"/>
      <c r="AI389" s="134"/>
      <c r="AJ389" s="134"/>
      <c r="AK389" s="134"/>
      <c r="AL389" s="134"/>
      <c r="AM389" s="134"/>
    </row>
    <row r="390" s="1299" customFormat="1" hidden="1">
      <c r="A390" s="1201"/>
      <c r="B390" s="1203"/>
      <c r="C390" s="240" t="s">
        <v>1613</v>
      </c>
      <c r="D390" s="1203"/>
      <c r="E390" s="1464" t="s">
        <v>57</v>
      </c>
      <c r="F390" s="1208"/>
      <c r="G390" s="241" t="s">
        <v>704</v>
      </c>
      <c r="H390" s="1170"/>
      <c r="J390" s="1464" t="s">
        <v>57</v>
      </c>
      <c r="K390" s="1203"/>
      <c r="W390" s="134"/>
      <c r="X390" s="134"/>
      <c r="Y390" s="134"/>
      <c r="Z390" s="134"/>
      <c r="AA390" s="134"/>
      <c r="AB390" s="134"/>
      <c r="AC390" s="134"/>
      <c r="AD390" s="134"/>
      <c r="AE390" s="134"/>
      <c r="AF390" s="134"/>
      <c r="AG390" s="134"/>
      <c r="AH390" s="134"/>
      <c r="AI390" s="134"/>
      <c r="AJ390" s="134"/>
      <c r="AK390" s="134"/>
      <c r="AL390" s="134"/>
      <c r="AM390" s="134"/>
    </row>
    <row r="391" s="1299" customFormat="1" ht="27" hidden="1" customHeight="1">
      <c r="A391" s="1205">
        <f>A389+1</f>
        <v>291</v>
      </c>
      <c r="B391" s="208"/>
      <c r="C391" s="230" t="s">
        <v>1614</v>
      </c>
      <c r="D391" s="230"/>
      <c r="E391" s="1465" t="s">
        <v>57</v>
      </c>
      <c r="F391" s="1208">
        <f t="shared" si="346"/>
        <v>1400</v>
      </c>
      <c r="G391" s="231"/>
      <c r="H391" s="1170"/>
      <c r="J391" s="1465" t="s">
        <v>57</v>
      </c>
      <c r="K391" s="1208">
        <v>820</v>
      </c>
      <c r="W391" s="134"/>
      <c r="X391" s="134"/>
      <c r="Y391" s="134"/>
      <c r="Z391" s="134"/>
      <c r="AA391" s="134"/>
      <c r="AB391" s="134"/>
      <c r="AC391" s="134"/>
      <c r="AD391" s="134"/>
      <c r="AE391" s="134"/>
      <c r="AF391" s="134"/>
      <c r="AG391" s="134"/>
      <c r="AH391" s="134"/>
      <c r="AI391" s="134"/>
      <c r="AJ391" s="134"/>
      <c r="AK391" s="134"/>
      <c r="AL391" s="134"/>
      <c r="AM391" s="134"/>
    </row>
    <row r="392" s="1299" customFormat="1" ht="21.75" hidden="1" customHeight="1">
      <c r="A392" s="1205">
        <f t="shared" ref="A392:A393" si="348">A391+1</f>
        <v>292</v>
      </c>
      <c r="B392" s="251"/>
      <c r="C392" s="230" t="s">
        <v>1615</v>
      </c>
      <c r="D392" s="230"/>
      <c r="E392" s="1465" t="s">
        <v>57</v>
      </c>
      <c r="F392" s="1208">
        <f t="shared" si="346"/>
        <v>1300</v>
      </c>
      <c r="G392" s="254"/>
      <c r="H392" s="1170"/>
      <c r="J392" s="1465" t="s">
        <v>57</v>
      </c>
      <c r="K392" s="1208">
        <v>770</v>
      </c>
      <c r="W392" s="134"/>
      <c r="X392" s="134"/>
      <c r="Y392" s="134"/>
      <c r="Z392" s="134"/>
      <c r="AA392" s="134"/>
      <c r="AB392" s="134"/>
      <c r="AC392" s="134"/>
      <c r="AD392" s="134"/>
      <c r="AE392" s="134"/>
      <c r="AF392" s="134"/>
      <c r="AG392" s="134"/>
      <c r="AH392" s="134"/>
      <c r="AI392" s="134"/>
      <c r="AJ392" s="134"/>
      <c r="AK392" s="134"/>
      <c r="AL392" s="134"/>
      <c r="AM392" s="134"/>
    </row>
    <row r="393" ht="21.75" hidden="1" customHeight="1">
      <c r="A393" s="1242">
        <f t="shared" si="348"/>
        <v>293</v>
      </c>
      <c r="B393" s="251"/>
      <c r="C393" s="253" t="s">
        <v>1616</v>
      </c>
      <c r="D393" s="253"/>
      <c r="E393" s="1471" t="s">
        <v>57</v>
      </c>
      <c r="F393" s="1208">
        <f t="shared" si="346"/>
        <v>1300</v>
      </c>
      <c r="G393" s="254"/>
      <c r="J393" s="1471" t="s">
        <v>57</v>
      </c>
      <c r="K393" s="1271">
        <v>770</v>
      </c>
    </row>
    <row r="394" ht="15" customHeight="1">
      <c r="A394" s="1243"/>
      <c r="B394" s="202"/>
      <c r="C394" s="240" t="s">
        <v>564</v>
      </c>
      <c r="D394" s="202"/>
      <c r="E394" s="1456"/>
      <c r="F394" s="1208"/>
      <c r="G394" s="241" t="s">
        <v>434</v>
      </c>
      <c r="J394" s="1456" t="s">
        <v>214</v>
      </c>
      <c r="K394" s="205"/>
    </row>
    <row r="395" ht="28.5" customHeight="1">
      <c r="A395" s="1229">
        <f>A393+1</f>
        <v>294</v>
      </c>
      <c r="B395" s="208"/>
      <c r="C395" s="230" t="s">
        <v>1359</v>
      </c>
      <c r="D395" s="230" t="s">
        <v>93</v>
      </c>
      <c r="E395" s="1465" t="s">
        <v>57</v>
      </c>
      <c r="F395" s="1208">
        <f t="shared" si="346"/>
        <v>2300</v>
      </c>
      <c r="G395" s="231"/>
      <c r="J395" s="1443">
        <v>13</v>
      </c>
      <c r="K395" s="1414">
        <v>1340</v>
      </c>
    </row>
    <row r="396" ht="28.5" customHeight="1">
      <c r="A396" s="1229">
        <f t="shared" ref="A396:A401" si="349">A395+1</f>
        <v>295</v>
      </c>
      <c r="B396" s="208"/>
      <c r="C396" s="230" t="s">
        <v>1360</v>
      </c>
      <c r="D396" s="230" t="s">
        <v>93</v>
      </c>
      <c r="E396" s="1465" t="s">
        <v>57</v>
      </c>
      <c r="F396" s="1208">
        <f t="shared" si="346"/>
        <v>3100</v>
      </c>
      <c r="G396" s="231"/>
      <c r="J396" s="1443">
        <v>17.5</v>
      </c>
      <c r="K396" s="1414">
        <v>1800</v>
      </c>
    </row>
    <row r="397" ht="28.5" customHeight="1">
      <c r="A397" s="1229">
        <f t="shared" si="349"/>
        <v>296</v>
      </c>
      <c r="B397" s="208"/>
      <c r="C397" s="230" t="s">
        <v>1361</v>
      </c>
      <c r="D397" s="230" t="s">
        <v>93</v>
      </c>
      <c r="E397" s="1465" t="s">
        <v>57</v>
      </c>
      <c r="F397" s="1208">
        <f t="shared" si="346"/>
        <v>2500</v>
      </c>
      <c r="G397" s="231"/>
      <c r="J397" s="1443">
        <v>14.199999999999999</v>
      </c>
      <c r="K397" s="1414">
        <v>1460</v>
      </c>
    </row>
    <row r="398" ht="28.5" customHeight="1">
      <c r="A398" s="1229">
        <f t="shared" si="349"/>
        <v>297</v>
      </c>
      <c r="B398" s="208"/>
      <c r="C398" s="230" t="s">
        <v>1362</v>
      </c>
      <c r="D398" s="230" t="s">
        <v>93</v>
      </c>
      <c r="E398" s="1465" t="s">
        <v>57</v>
      </c>
      <c r="F398" s="1208">
        <f t="shared" si="346"/>
        <v>2300</v>
      </c>
      <c r="G398" s="231"/>
      <c r="J398" s="1443">
        <v>13.300000000000001</v>
      </c>
      <c r="K398" s="1414">
        <v>1370</v>
      </c>
    </row>
    <row r="399" ht="28.5" customHeight="1">
      <c r="A399" s="1229">
        <f t="shared" si="349"/>
        <v>298</v>
      </c>
      <c r="B399" s="208"/>
      <c r="C399" s="230" t="s">
        <v>1363</v>
      </c>
      <c r="D399" s="230" t="s">
        <v>93</v>
      </c>
      <c r="E399" s="1465" t="s">
        <v>57</v>
      </c>
      <c r="F399" s="1208">
        <f t="shared" si="346"/>
        <v>3000</v>
      </c>
      <c r="G399" s="231"/>
      <c r="J399" s="1443">
        <v>17.399999999999999</v>
      </c>
      <c r="K399" s="1414">
        <v>1790</v>
      </c>
    </row>
    <row r="400" ht="28.5" customHeight="1">
      <c r="A400" s="1229">
        <f t="shared" si="349"/>
        <v>299</v>
      </c>
      <c r="B400" s="208"/>
      <c r="C400" s="230" t="s">
        <v>1364</v>
      </c>
      <c r="D400" s="230" t="s">
        <v>93</v>
      </c>
      <c r="E400" s="1465" t="s">
        <v>57</v>
      </c>
      <c r="F400" s="1208">
        <f t="shared" si="346"/>
        <v>2800</v>
      </c>
      <c r="G400" s="231"/>
      <c r="J400" s="1443">
        <v>15.800000000000001</v>
      </c>
      <c r="K400" s="1414">
        <v>1630</v>
      </c>
    </row>
    <row r="401" ht="28.5" customHeight="1">
      <c r="A401" s="1242">
        <f t="shared" si="349"/>
        <v>300</v>
      </c>
      <c r="B401" s="212"/>
      <c r="C401" s="235" t="s">
        <v>1365</v>
      </c>
      <c r="D401" s="235" t="s">
        <v>93</v>
      </c>
      <c r="E401" s="1465" t="s">
        <v>57</v>
      </c>
      <c r="F401" s="1208">
        <f t="shared" si="346"/>
        <v>2700</v>
      </c>
      <c r="G401" s="236"/>
      <c r="J401" s="1444">
        <v>15.5</v>
      </c>
      <c r="K401" s="1415">
        <v>1600</v>
      </c>
    </row>
    <row r="402" ht="15" customHeight="1">
      <c r="A402" s="1239"/>
      <c r="B402" s="217"/>
      <c r="C402" s="223" t="s">
        <v>579</v>
      </c>
      <c r="D402" s="217"/>
      <c r="E402" s="1478"/>
      <c r="F402" s="1208"/>
      <c r="G402" s="248" t="s">
        <v>434</v>
      </c>
      <c r="J402" s="1442" t="s">
        <v>214</v>
      </c>
      <c r="K402" s="218"/>
    </row>
    <row r="403" ht="26.25" customHeight="1">
      <c r="A403" s="1229">
        <f>A401+1</f>
        <v>301</v>
      </c>
      <c r="B403" s="251"/>
      <c r="C403" s="230" t="s">
        <v>1366</v>
      </c>
      <c r="D403" s="230" t="s">
        <v>93</v>
      </c>
      <c r="E403" s="1465" t="s">
        <v>57</v>
      </c>
      <c r="F403" s="1208">
        <f t="shared" si="346"/>
        <v>2400</v>
      </c>
      <c r="G403" s="248"/>
      <c r="J403" s="1443">
        <v>13.800000000000001</v>
      </c>
      <c r="K403" s="1414">
        <v>1420</v>
      </c>
    </row>
    <row r="404" ht="26.25" customHeight="1">
      <c r="A404" s="1229">
        <f t="shared" ref="A404:A409" si="350">A403+1</f>
        <v>302</v>
      </c>
      <c r="B404" s="255"/>
      <c r="C404" s="230" t="s">
        <v>1367</v>
      </c>
      <c r="D404" s="230" t="s">
        <v>93</v>
      </c>
      <c r="E404" s="1465" t="s">
        <v>57</v>
      </c>
      <c r="F404" s="1208">
        <f t="shared" si="346"/>
        <v>3100</v>
      </c>
      <c r="G404" s="248"/>
      <c r="J404" s="1443">
        <v>17.5</v>
      </c>
      <c r="K404" s="1414">
        <v>1800</v>
      </c>
    </row>
    <row r="405" ht="26.25" customHeight="1">
      <c r="A405" s="1229">
        <f t="shared" si="350"/>
        <v>303</v>
      </c>
      <c r="B405" s="255"/>
      <c r="C405" s="230" t="s">
        <v>1368</v>
      </c>
      <c r="D405" s="230" t="s">
        <v>93</v>
      </c>
      <c r="E405" s="1465" t="s">
        <v>57</v>
      </c>
      <c r="F405" s="1208">
        <f t="shared" si="346"/>
        <v>2600</v>
      </c>
      <c r="G405" s="248"/>
      <c r="J405" s="1443">
        <v>15</v>
      </c>
      <c r="K405" s="1414">
        <v>1550</v>
      </c>
    </row>
    <row r="406" ht="26.25" customHeight="1">
      <c r="A406" s="1229">
        <f t="shared" si="350"/>
        <v>304</v>
      </c>
      <c r="B406" s="255"/>
      <c r="C406" s="230" t="s">
        <v>1369</v>
      </c>
      <c r="D406" s="230" t="s">
        <v>93</v>
      </c>
      <c r="E406" s="1465" t="s">
        <v>57</v>
      </c>
      <c r="F406" s="1208">
        <f t="shared" si="346"/>
        <v>2600</v>
      </c>
      <c r="G406" s="248"/>
      <c r="J406" s="1443">
        <v>15</v>
      </c>
      <c r="K406" s="1414">
        <v>1550</v>
      </c>
    </row>
    <row r="407" ht="26.25" customHeight="1">
      <c r="A407" s="1229">
        <f t="shared" si="350"/>
        <v>305</v>
      </c>
      <c r="B407" s="255"/>
      <c r="C407" s="230" t="s">
        <v>1370</v>
      </c>
      <c r="D407" s="230" t="s">
        <v>93</v>
      </c>
      <c r="E407" s="1465" t="s">
        <v>57</v>
      </c>
      <c r="F407" s="1208">
        <f t="shared" si="346"/>
        <v>3100</v>
      </c>
      <c r="G407" s="248"/>
      <c r="J407" s="1443">
        <v>17.699999999999999</v>
      </c>
      <c r="K407" s="1414">
        <v>1820</v>
      </c>
    </row>
    <row r="408" ht="26.25" customHeight="1">
      <c r="A408" s="1229">
        <f t="shared" si="350"/>
        <v>306</v>
      </c>
      <c r="B408" s="255"/>
      <c r="C408" s="230" t="s">
        <v>1371</v>
      </c>
      <c r="D408" s="230" t="s">
        <v>93</v>
      </c>
      <c r="E408" s="1465" t="s">
        <v>57</v>
      </c>
      <c r="F408" s="1208">
        <f t="shared" si="346"/>
        <v>2900</v>
      </c>
      <c r="G408" s="248"/>
      <c r="J408" s="1443">
        <v>16.5</v>
      </c>
      <c r="K408" s="1414">
        <v>1700</v>
      </c>
    </row>
    <row r="409" ht="26.25" customHeight="1">
      <c r="A409" s="1242">
        <f t="shared" si="350"/>
        <v>307</v>
      </c>
      <c r="B409" s="255"/>
      <c r="C409" s="253" t="s">
        <v>1372</v>
      </c>
      <c r="D409" s="253" t="s">
        <v>93</v>
      </c>
      <c r="E409" s="1465" t="s">
        <v>57</v>
      </c>
      <c r="F409" s="1208">
        <f t="shared" si="346"/>
        <v>2900</v>
      </c>
      <c r="G409" s="248"/>
      <c r="J409" s="1479">
        <v>16.5</v>
      </c>
      <c r="K409" s="1415">
        <v>1700</v>
      </c>
    </row>
    <row r="410" s="140" customFormat="1" ht="18.75" customHeight="1">
      <c r="A410" s="256" t="s">
        <v>1373</v>
      </c>
      <c r="B410" s="257"/>
      <c r="C410" s="257"/>
      <c r="D410" s="257"/>
      <c r="E410" s="257"/>
      <c r="F410" s="257"/>
      <c r="G410" s="258"/>
      <c r="H410" s="1183"/>
    </row>
    <row r="411" ht="32.25" customHeight="1">
      <c r="A411" s="1307"/>
      <c r="B411" s="1311" t="s">
        <v>1398</v>
      </c>
      <c r="C411" s="1312"/>
      <c r="D411" s="1312"/>
      <c r="E411" s="1312"/>
      <c r="F411" s="1312"/>
      <c r="G411" s="1314"/>
      <c r="J411" s="134"/>
    </row>
    <row r="412">
      <c r="A412" s="1241"/>
      <c r="B412" s="169"/>
      <c r="C412" s="1256" t="s">
        <v>1399</v>
      </c>
      <c r="D412" s="169"/>
      <c r="E412" s="1480"/>
      <c r="F412" s="1428"/>
      <c r="G412" s="231" t="s">
        <v>434</v>
      </c>
      <c r="J412" s="1480" t="s">
        <v>214</v>
      </c>
      <c r="K412" s="1428"/>
    </row>
    <row r="413">
      <c r="A413" s="1229">
        <v>322</v>
      </c>
      <c r="B413" s="208"/>
      <c r="C413" s="230" t="s">
        <v>1401</v>
      </c>
      <c r="D413" s="230" t="s">
        <v>93</v>
      </c>
      <c r="E413" s="1379"/>
      <c r="F413" s="1379">
        <f t="shared" ref="F413:F420" si="351">ROUND(J413*2*85%,-2)</f>
        <v>1500</v>
      </c>
      <c r="G413" s="231"/>
      <c r="J413" s="1443">
        <v>890</v>
      </c>
      <c r="K413" s="219">
        <f>J413*K412</f>
        <v>0</v>
      </c>
    </row>
    <row r="414">
      <c r="A414" s="1276">
        <v>323</v>
      </c>
      <c r="B414" s="212"/>
      <c r="C414" s="235" t="s">
        <v>1402</v>
      </c>
      <c r="D414" s="235" t="s">
        <v>93</v>
      </c>
      <c r="E414" s="1379"/>
      <c r="F414" s="1379">
        <f t="shared" si="351"/>
        <v>1800</v>
      </c>
      <c r="G414" s="236"/>
      <c r="J414" s="1444">
        <v>1030</v>
      </c>
      <c r="K414" s="1251">
        <f>J414*K412</f>
        <v>0</v>
      </c>
    </row>
    <row r="415" ht="15.75" customHeight="1">
      <c r="A415" s="1307"/>
      <c r="B415" s="1311" t="s">
        <v>1403</v>
      </c>
      <c r="C415" s="1312"/>
      <c r="D415" s="1312"/>
      <c r="E415" s="1312"/>
      <c r="F415" s="1312"/>
      <c r="G415" s="1314"/>
      <c r="J415" s="134"/>
    </row>
    <row r="416">
      <c r="A416" s="1241"/>
      <c r="B416" s="169"/>
      <c r="C416" s="1256" t="s">
        <v>1404</v>
      </c>
      <c r="D416" s="169"/>
      <c r="F416" s="1428"/>
      <c r="G416" s="231" t="s">
        <v>434</v>
      </c>
      <c r="J416" s="1480" t="s">
        <v>214</v>
      </c>
      <c r="K416" s="1428"/>
    </row>
    <row r="417">
      <c r="A417" s="1229">
        <f>A414+1</f>
        <v>324</v>
      </c>
      <c r="B417" s="208"/>
      <c r="C417" s="230" t="s">
        <v>1406</v>
      </c>
      <c r="D417" s="230" t="s">
        <v>93</v>
      </c>
      <c r="E417" s="1465" t="s">
        <v>57</v>
      </c>
      <c r="F417" s="219">
        <f t="shared" si="351"/>
        <v>2800</v>
      </c>
      <c r="G417" s="231"/>
      <c r="J417" s="1481">
        <v>1650</v>
      </c>
      <c r="K417" s="219">
        <f t="shared" ref="K417:K419" si="352">J417*$F$416</f>
        <v>0</v>
      </c>
    </row>
    <row r="418">
      <c r="A418" s="1229">
        <f t="shared" ref="A418:A420" si="353">A417+1</f>
        <v>325</v>
      </c>
      <c r="B418" s="208"/>
      <c r="C418" s="230" t="s">
        <v>1407</v>
      </c>
      <c r="D418" s="230" t="s">
        <v>93</v>
      </c>
      <c r="E418" s="1465" t="s">
        <v>57</v>
      </c>
      <c r="F418" s="219">
        <f t="shared" si="351"/>
        <v>3600</v>
      </c>
      <c r="G418" s="231"/>
      <c r="J418" s="1481">
        <v>2110</v>
      </c>
      <c r="K418" s="219">
        <f t="shared" si="352"/>
        <v>0</v>
      </c>
    </row>
    <row r="419">
      <c r="A419" s="1229">
        <f t="shared" si="353"/>
        <v>326</v>
      </c>
      <c r="B419" s="208"/>
      <c r="C419" s="230" t="s">
        <v>1408</v>
      </c>
      <c r="D419" s="230" t="s">
        <v>93</v>
      </c>
      <c r="E419" s="1465" t="s">
        <v>57</v>
      </c>
      <c r="F419" s="219">
        <f t="shared" si="351"/>
        <v>3300</v>
      </c>
      <c r="G419" s="231"/>
      <c r="J419" s="1481">
        <v>1960</v>
      </c>
      <c r="K419" s="219">
        <f t="shared" si="352"/>
        <v>0</v>
      </c>
    </row>
    <row r="420">
      <c r="A420" s="1244">
        <f t="shared" si="353"/>
        <v>327</v>
      </c>
      <c r="B420" s="251"/>
      <c r="C420" s="253" t="s">
        <v>1409</v>
      </c>
      <c r="D420" s="253" t="s">
        <v>93</v>
      </c>
      <c r="E420" s="1470" t="s">
        <v>57</v>
      </c>
      <c r="F420" s="219">
        <f t="shared" si="351"/>
        <v>3700</v>
      </c>
      <c r="G420" s="254"/>
      <c r="J420" s="1482">
        <v>2160</v>
      </c>
      <c r="K420" s="1251">
        <f>J420*K416</f>
        <v>0</v>
      </c>
    </row>
    <row r="421">
      <c r="A421" s="1483"/>
      <c r="B421" s="1484" t="s">
        <v>1374</v>
      </c>
      <c r="C421" s="1485"/>
      <c r="D421" s="1485"/>
      <c r="E421" s="1485"/>
      <c r="F421" s="1485"/>
      <c r="G421" s="1486"/>
      <c r="J421" s="1487"/>
      <c r="K421" s="1488"/>
    </row>
    <row r="422">
      <c r="A422" s="1489"/>
      <c r="B422" s="1490"/>
      <c r="C422" s="1491" t="s">
        <v>1375</v>
      </c>
      <c r="D422" s="1492"/>
      <c r="E422" s="1493"/>
      <c r="F422" s="1379"/>
      <c r="G422" s="1494" t="s">
        <v>1376</v>
      </c>
      <c r="J422" s="1443"/>
      <c r="K422" s="1495"/>
    </row>
    <row r="423">
      <c r="A423" s="1496">
        <f>A419+1</f>
        <v>327</v>
      </c>
      <c r="B423" s="1497"/>
      <c r="C423" s="1498" t="s">
        <v>1377</v>
      </c>
      <c r="D423" s="1498" t="s">
        <v>93</v>
      </c>
      <c r="E423" s="1499"/>
      <c r="F423" s="1379"/>
      <c r="G423" s="1500"/>
      <c r="J423" s="1443"/>
      <c r="K423" s="1501">
        <v>760</v>
      </c>
    </row>
    <row r="424">
      <c r="A424" s="1496">
        <f t="shared" ref="A424:A426" si="354">A423+1</f>
        <v>328</v>
      </c>
      <c r="B424" s="1497"/>
      <c r="C424" s="1498" t="s">
        <v>1378</v>
      </c>
      <c r="D424" s="1498" t="s">
        <v>93</v>
      </c>
      <c r="E424" s="1499"/>
      <c r="F424" s="1379">
        <f t="shared" ref="F424:F487" si="355">ROUND(K424*2*85%,-2)</f>
        <v>1300</v>
      </c>
      <c r="G424" s="1500"/>
      <c r="J424" s="1443"/>
      <c r="K424" s="1501">
        <v>760</v>
      </c>
    </row>
    <row r="425">
      <c r="A425" s="1496">
        <f t="shared" si="354"/>
        <v>329</v>
      </c>
      <c r="B425" s="1497"/>
      <c r="C425" s="1498" t="s">
        <v>1379</v>
      </c>
      <c r="D425" s="1498" t="s">
        <v>93</v>
      </c>
      <c r="E425" s="1499"/>
      <c r="F425" s="1379">
        <f t="shared" si="355"/>
        <v>1300</v>
      </c>
      <c r="G425" s="1500"/>
      <c r="J425" s="1443"/>
      <c r="K425" s="1501">
        <v>760</v>
      </c>
    </row>
    <row r="426">
      <c r="A426" s="1496">
        <f t="shared" si="354"/>
        <v>330</v>
      </c>
      <c r="B426" s="1497"/>
      <c r="C426" s="1498" t="s">
        <v>1380</v>
      </c>
      <c r="D426" s="1498" t="s">
        <v>93</v>
      </c>
      <c r="E426" s="1499"/>
      <c r="F426" s="1379">
        <f t="shared" si="355"/>
        <v>1100</v>
      </c>
      <c r="G426" s="1500"/>
      <c r="J426" s="1443"/>
      <c r="K426" s="1501">
        <v>650</v>
      </c>
    </row>
    <row r="427">
      <c r="A427" s="1502"/>
      <c r="B427" s="1503"/>
      <c r="C427" s="1491" t="s">
        <v>1381</v>
      </c>
      <c r="D427" s="1492"/>
      <c r="E427" s="1493"/>
      <c r="F427" s="1379"/>
      <c r="G427" s="1494" t="s">
        <v>1376</v>
      </c>
      <c r="J427" s="1443"/>
      <c r="K427" s="1495"/>
    </row>
    <row r="428">
      <c r="A428" s="1496">
        <f>A426+1</f>
        <v>331</v>
      </c>
      <c r="B428" s="1497"/>
      <c r="C428" s="1498" t="s">
        <v>1382</v>
      </c>
      <c r="D428" s="1498" t="s">
        <v>93</v>
      </c>
      <c r="E428" s="1499"/>
      <c r="F428" s="1379">
        <f t="shared" si="355"/>
        <v>1700</v>
      </c>
      <c r="G428" s="1500"/>
      <c r="J428" s="1443"/>
      <c r="K428" s="1501">
        <v>990</v>
      </c>
    </row>
    <row r="429">
      <c r="A429" s="1496">
        <f t="shared" ref="A429:A431" si="356">A428+1</f>
        <v>332</v>
      </c>
      <c r="B429" s="1497"/>
      <c r="C429" s="1498" t="s">
        <v>1383</v>
      </c>
      <c r="D429" s="1498" t="s">
        <v>93</v>
      </c>
      <c r="E429" s="1499"/>
      <c r="F429" s="1379">
        <f t="shared" si="355"/>
        <v>1700</v>
      </c>
      <c r="G429" s="1500"/>
      <c r="J429" s="1443"/>
      <c r="K429" s="1501">
        <v>990</v>
      </c>
    </row>
    <row r="430">
      <c r="A430" s="1496">
        <f t="shared" si="356"/>
        <v>333</v>
      </c>
      <c r="B430" s="1497"/>
      <c r="C430" s="1498" t="s">
        <v>1384</v>
      </c>
      <c r="D430" s="1498" t="s">
        <v>93</v>
      </c>
      <c r="E430" s="1499"/>
      <c r="F430" s="1379">
        <f t="shared" si="355"/>
        <v>1700</v>
      </c>
      <c r="G430" s="1500"/>
      <c r="J430" s="1443"/>
      <c r="K430" s="1501">
        <v>990</v>
      </c>
    </row>
    <row r="431">
      <c r="A431" s="1496">
        <f t="shared" si="356"/>
        <v>334</v>
      </c>
      <c r="B431" s="1497"/>
      <c r="C431" s="1498" t="s">
        <v>1385</v>
      </c>
      <c r="D431" s="1498" t="s">
        <v>93</v>
      </c>
      <c r="E431" s="1499"/>
      <c r="F431" s="1379">
        <f t="shared" si="355"/>
        <v>1700</v>
      </c>
      <c r="G431" s="1500"/>
      <c r="J431" s="1443"/>
      <c r="K431" s="1501">
        <v>990</v>
      </c>
    </row>
    <row r="432">
      <c r="A432" s="1483"/>
      <c r="B432" s="1484" t="s">
        <v>1386</v>
      </c>
      <c r="C432" s="1485"/>
      <c r="D432" s="1485"/>
      <c r="E432" s="1485"/>
      <c r="F432" s="1485"/>
      <c r="G432" s="1486"/>
      <c r="J432" s="1443"/>
      <c r="K432" s="219"/>
    </row>
    <row r="433">
      <c r="A433" s="1489"/>
      <c r="B433" s="1490"/>
      <c r="C433" s="1491" t="s">
        <v>1387</v>
      </c>
      <c r="D433" s="1492"/>
      <c r="E433" s="1493"/>
      <c r="F433" s="1379"/>
      <c r="G433" s="1494" t="s">
        <v>1388</v>
      </c>
      <c r="J433" s="1443"/>
      <c r="K433" s="1495"/>
    </row>
    <row r="434">
      <c r="A434" s="1496">
        <f>A431+1</f>
        <v>335</v>
      </c>
      <c r="B434" s="1497"/>
      <c r="C434" s="1498" t="s">
        <v>1389</v>
      </c>
      <c r="D434" s="1498" t="s">
        <v>93</v>
      </c>
      <c r="E434" s="1499"/>
      <c r="F434" s="1379">
        <f t="shared" si="355"/>
        <v>1200</v>
      </c>
      <c r="G434" s="1500"/>
      <c r="J434" s="1443"/>
      <c r="K434" s="1501">
        <v>680</v>
      </c>
    </row>
    <row r="435">
      <c r="A435" s="1496">
        <f t="shared" ref="A435:A437" si="357">A434+1</f>
        <v>336</v>
      </c>
      <c r="B435" s="1497"/>
      <c r="C435" s="1498" t="s">
        <v>1390</v>
      </c>
      <c r="D435" s="1498" t="s">
        <v>93</v>
      </c>
      <c r="E435" s="1499"/>
      <c r="F435" s="1379">
        <f t="shared" si="355"/>
        <v>1300</v>
      </c>
      <c r="G435" s="1500"/>
      <c r="J435" s="1443"/>
      <c r="K435" s="1501">
        <v>750</v>
      </c>
    </row>
    <row r="436">
      <c r="A436" s="1496">
        <f t="shared" si="357"/>
        <v>337</v>
      </c>
      <c r="B436" s="1497"/>
      <c r="C436" s="1498" t="s">
        <v>1391</v>
      </c>
      <c r="D436" s="1498" t="s">
        <v>93</v>
      </c>
      <c r="E436" s="1499"/>
      <c r="F436" s="1379">
        <f t="shared" si="355"/>
        <v>1300</v>
      </c>
      <c r="G436" s="1500"/>
      <c r="J436" s="1443"/>
      <c r="K436" s="1501">
        <v>750</v>
      </c>
    </row>
    <row r="437">
      <c r="A437" s="1496">
        <f t="shared" si="357"/>
        <v>338</v>
      </c>
      <c r="B437" s="1497"/>
      <c r="C437" s="1498" t="s">
        <v>1392</v>
      </c>
      <c r="D437" s="1498" t="s">
        <v>93</v>
      </c>
      <c r="E437" s="1499"/>
      <c r="F437" s="1379">
        <f t="shared" si="355"/>
        <v>1300</v>
      </c>
      <c r="G437" s="1500"/>
      <c r="J437" s="1443"/>
      <c r="K437" s="1501">
        <v>750</v>
      </c>
    </row>
    <row r="438">
      <c r="A438" s="1489"/>
      <c r="B438" s="1490"/>
      <c r="C438" s="1491" t="s">
        <v>1393</v>
      </c>
      <c r="D438" s="1492"/>
      <c r="E438" s="1493"/>
      <c r="F438" s="1379"/>
      <c r="G438" s="1494" t="s">
        <v>1388</v>
      </c>
      <c r="J438" s="1443"/>
      <c r="K438" s="1495"/>
    </row>
    <row r="439">
      <c r="A439" s="1496">
        <f>A437+1</f>
        <v>339</v>
      </c>
      <c r="B439" s="1497"/>
      <c r="C439" s="1498" t="s">
        <v>1394</v>
      </c>
      <c r="D439" s="1498" t="s">
        <v>93</v>
      </c>
      <c r="E439" s="1499"/>
      <c r="F439" s="1379">
        <f t="shared" si="355"/>
        <v>1500</v>
      </c>
      <c r="G439" s="1500"/>
      <c r="J439" s="1443"/>
      <c r="K439" s="1501">
        <v>880</v>
      </c>
    </row>
    <row r="440">
      <c r="A440" s="1496">
        <f t="shared" ref="A440:A442" si="358">A439+1</f>
        <v>340</v>
      </c>
      <c r="B440" s="1497"/>
      <c r="C440" s="1498" t="s">
        <v>1395</v>
      </c>
      <c r="D440" s="1498" t="s">
        <v>93</v>
      </c>
      <c r="E440" s="1499"/>
      <c r="F440" s="1379">
        <f t="shared" si="355"/>
        <v>1600</v>
      </c>
      <c r="G440" s="1500"/>
      <c r="J440" s="1443"/>
      <c r="K440" s="1501">
        <v>930</v>
      </c>
    </row>
    <row r="441">
      <c r="A441" s="1496">
        <f t="shared" si="358"/>
        <v>341</v>
      </c>
      <c r="B441" s="1497"/>
      <c r="C441" s="1498" t="s">
        <v>1396</v>
      </c>
      <c r="D441" s="1498" t="s">
        <v>93</v>
      </c>
      <c r="E441" s="1499"/>
      <c r="F441" s="1379">
        <f t="shared" si="355"/>
        <v>1600</v>
      </c>
      <c r="G441" s="1500"/>
      <c r="J441" s="1443"/>
      <c r="K441" s="1501">
        <v>930</v>
      </c>
    </row>
    <row r="442" s="140" customFormat="1" ht="18.75" customHeight="1">
      <c r="A442" s="1496">
        <f t="shared" si="358"/>
        <v>342</v>
      </c>
      <c r="B442" s="1497"/>
      <c r="C442" s="1498" t="s">
        <v>1397</v>
      </c>
      <c r="D442" s="1498" t="s">
        <v>93</v>
      </c>
      <c r="E442" s="1499"/>
      <c r="F442" s="1379">
        <f t="shared" si="355"/>
        <v>1600</v>
      </c>
      <c r="G442" s="1500"/>
      <c r="H442" s="1183"/>
      <c r="J442" s="159"/>
      <c r="K442" s="1501">
        <v>930</v>
      </c>
    </row>
    <row r="443" ht="15" customHeight="1">
      <c r="A443" s="1239"/>
      <c r="B443" s="217"/>
      <c r="C443" s="1315" t="s">
        <v>606</v>
      </c>
      <c r="D443" s="217"/>
      <c r="E443" s="1480"/>
      <c r="F443" s="1379"/>
      <c r="G443" s="226" t="s">
        <v>434</v>
      </c>
      <c r="J443" s="1442" t="s">
        <v>214</v>
      </c>
      <c r="K443" s="217"/>
    </row>
    <row r="444" s="1299" customFormat="1">
      <c r="A444" s="1205">
        <f>A420+1</f>
        <v>328</v>
      </c>
      <c r="B444" s="600"/>
      <c r="C444" s="230" t="s">
        <v>1411</v>
      </c>
      <c r="D444" s="230" t="s">
        <v>93</v>
      </c>
      <c r="E444" s="1465" t="s">
        <v>57</v>
      </c>
      <c r="F444" s="1379">
        <f t="shared" si="355"/>
        <v>400</v>
      </c>
      <c r="G444" s="231"/>
      <c r="H444" s="1170"/>
      <c r="J444" s="1443">
        <v>2.5</v>
      </c>
      <c r="K444" s="1504">
        <v>260</v>
      </c>
      <c r="W444" s="134"/>
      <c r="X444" s="134"/>
      <c r="Y444" s="134"/>
      <c r="Z444" s="134"/>
      <c r="AA444" s="134"/>
      <c r="AB444" s="134"/>
      <c r="AC444" s="134"/>
      <c r="AD444" s="134"/>
      <c r="AE444" s="134"/>
      <c r="AF444" s="134"/>
      <c r="AG444" s="134"/>
      <c r="AH444" s="134"/>
      <c r="AI444" s="134"/>
      <c r="AJ444" s="134"/>
      <c r="AK444" s="134"/>
      <c r="AL444" s="134"/>
      <c r="AM444" s="134"/>
    </row>
    <row r="445" s="1299" customFormat="1">
      <c r="A445" s="1205">
        <f t="shared" ref="A445:A448" si="359">A444+1</f>
        <v>329</v>
      </c>
      <c r="B445" s="600"/>
      <c r="C445" s="230" t="s">
        <v>1412</v>
      </c>
      <c r="D445" s="230" t="s">
        <v>93</v>
      </c>
      <c r="E445" s="1465" t="s">
        <v>57</v>
      </c>
      <c r="F445" s="1379">
        <f t="shared" si="355"/>
        <v>500</v>
      </c>
      <c r="G445" s="231"/>
      <c r="H445" s="1170"/>
      <c r="J445" s="1443">
        <v>3</v>
      </c>
      <c r="K445" s="1504">
        <v>310</v>
      </c>
      <c r="W445" s="134"/>
      <c r="X445" s="134"/>
      <c r="Y445" s="134"/>
      <c r="Z445" s="134"/>
      <c r="AA445" s="134"/>
      <c r="AB445" s="134"/>
      <c r="AC445" s="134"/>
      <c r="AD445" s="134"/>
      <c r="AE445" s="134"/>
      <c r="AF445" s="134"/>
      <c r="AG445" s="134"/>
      <c r="AH445" s="134"/>
      <c r="AI445" s="134"/>
      <c r="AJ445" s="134"/>
      <c r="AK445" s="134"/>
      <c r="AL445" s="134"/>
      <c r="AM445" s="134"/>
    </row>
    <row r="446" s="1299" customFormat="1">
      <c r="A446" s="1205">
        <f t="shared" si="359"/>
        <v>330</v>
      </c>
      <c r="B446" s="600"/>
      <c r="C446" s="230" t="s">
        <v>1413</v>
      </c>
      <c r="D446" s="230" t="s">
        <v>93</v>
      </c>
      <c r="E446" s="1465" t="s">
        <v>57</v>
      </c>
      <c r="F446" s="1379">
        <f t="shared" si="355"/>
        <v>700</v>
      </c>
      <c r="G446" s="231"/>
      <c r="H446" s="1170"/>
      <c r="J446" s="1443">
        <v>4</v>
      </c>
      <c r="K446" s="1504">
        <v>410</v>
      </c>
      <c r="W446" s="134"/>
      <c r="X446" s="134"/>
      <c r="Y446" s="134"/>
      <c r="Z446" s="134"/>
      <c r="AA446" s="134"/>
      <c r="AB446" s="134"/>
      <c r="AC446" s="134"/>
      <c r="AD446" s="134"/>
      <c r="AE446" s="134"/>
      <c r="AF446" s="134"/>
      <c r="AG446" s="134"/>
      <c r="AH446" s="134"/>
      <c r="AI446" s="134"/>
      <c r="AJ446" s="134"/>
      <c r="AK446" s="134"/>
      <c r="AL446" s="134"/>
      <c r="AM446" s="134"/>
    </row>
    <row r="447" s="1299" customFormat="1">
      <c r="A447" s="1205">
        <f t="shared" si="359"/>
        <v>331</v>
      </c>
      <c r="B447" s="600"/>
      <c r="C447" s="230" t="s">
        <v>1414</v>
      </c>
      <c r="D447" s="230" t="s">
        <v>93</v>
      </c>
      <c r="E447" s="1465" t="s">
        <v>57</v>
      </c>
      <c r="F447" s="1379">
        <f t="shared" si="355"/>
        <v>600</v>
      </c>
      <c r="G447" s="231"/>
      <c r="H447" s="1170"/>
      <c r="J447" s="1443">
        <v>3.5</v>
      </c>
      <c r="K447" s="1504">
        <v>370</v>
      </c>
      <c r="W447" s="134"/>
      <c r="X447" s="134"/>
      <c r="Y447" s="134"/>
      <c r="Z447" s="134"/>
      <c r="AA447" s="134"/>
      <c r="AB447" s="134"/>
      <c r="AC447" s="134"/>
      <c r="AD447" s="134"/>
      <c r="AE447" s="134"/>
      <c r="AF447" s="134"/>
      <c r="AG447" s="134"/>
      <c r="AH447" s="134"/>
      <c r="AI447" s="134"/>
      <c r="AJ447" s="134"/>
      <c r="AK447" s="134"/>
      <c r="AL447" s="134"/>
      <c r="AM447" s="134"/>
    </row>
    <row r="448" s="1299" customFormat="1">
      <c r="A448" s="1316">
        <f t="shared" si="359"/>
        <v>332</v>
      </c>
      <c r="B448" s="1066"/>
      <c r="C448" s="253" t="s">
        <v>1415</v>
      </c>
      <c r="D448" s="253" t="s">
        <v>93</v>
      </c>
      <c r="E448" s="1465" t="s">
        <v>57</v>
      </c>
      <c r="F448" s="1379">
        <f t="shared" si="355"/>
        <v>800</v>
      </c>
      <c r="G448" s="254"/>
      <c r="H448" s="1170"/>
      <c r="J448" s="1479">
        <v>4.5</v>
      </c>
      <c r="K448" s="1505">
        <v>470</v>
      </c>
      <c r="W448" s="134"/>
      <c r="X448" s="134"/>
      <c r="Y448" s="134"/>
      <c r="Z448" s="134"/>
      <c r="AA448" s="134"/>
      <c r="AB448" s="134"/>
      <c r="AC448" s="134"/>
      <c r="AD448" s="134"/>
      <c r="AE448" s="134"/>
      <c r="AF448" s="134"/>
      <c r="AG448" s="134"/>
      <c r="AH448" s="134"/>
      <c r="AI448" s="134"/>
      <c r="AJ448" s="134"/>
      <c r="AK448" s="134"/>
      <c r="AL448" s="134"/>
      <c r="AM448" s="134"/>
    </row>
    <row r="449" s="1299" customFormat="1" ht="15" customHeight="1">
      <c r="A449" s="1201"/>
      <c r="B449" s="1202"/>
      <c r="C449" s="1317" t="s">
        <v>1617</v>
      </c>
      <c r="D449" s="1203"/>
      <c r="E449" s="1506"/>
      <c r="F449" s="1379">
        <f t="shared" si="355"/>
        <v>0</v>
      </c>
      <c r="G449" s="1304" t="s">
        <v>682</v>
      </c>
      <c r="H449" s="1170"/>
      <c r="J449" s="1506"/>
      <c r="K449" s="1203"/>
      <c r="W449" s="134"/>
      <c r="X449" s="134"/>
      <c r="Y449" s="134"/>
      <c r="Z449" s="134"/>
      <c r="AA449" s="134"/>
      <c r="AB449" s="134"/>
      <c r="AC449" s="134"/>
      <c r="AD449" s="134"/>
      <c r="AE449" s="134"/>
      <c r="AF449" s="134"/>
      <c r="AG449" s="134"/>
      <c r="AH449" s="134"/>
      <c r="AI449" s="134"/>
      <c r="AJ449" s="134"/>
      <c r="AK449" s="134"/>
      <c r="AL449" s="134"/>
      <c r="AM449" s="134"/>
    </row>
    <row r="450" s="1299" customFormat="1" ht="15.75" customHeight="1">
      <c r="A450" s="1205">
        <f>A448+1</f>
        <v>333</v>
      </c>
      <c r="B450" s="1073"/>
      <c r="C450" s="1507" t="s">
        <v>1417</v>
      </c>
      <c r="D450" s="1507" t="s">
        <v>93</v>
      </c>
      <c r="E450" s="1508"/>
      <c r="F450" s="1379">
        <f t="shared" si="355"/>
        <v>3100</v>
      </c>
      <c r="G450" s="1305"/>
      <c r="H450" s="1170"/>
      <c r="J450" s="1443"/>
      <c r="K450" s="1509">
        <v>1850</v>
      </c>
      <c r="W450" s="134"/>
      <c r="X450" s="134"/>
      <c r="Y450" s="134"/>
      <c r="Z450" s="134"/>
      <c r="AA450" s="134"/>
      <c r="AB450" s="134"/>
      <c r="AC450" s="134"/>
      <c r="AD450" s="134"/>
      <c r="AE450" s="134"/>
      <c r="AF450" s="134"/>
      <c r="AG450" s="134"/>
      <c r="AH450" s="134"/>
      <c r="AI450" s="134"/>
      <c r="AJ450" s="134"/>
      <c r="AK450" s="134"/>
      <c r="AL450" s="134"/>
      <c r="AM450" s="134"/>
    </row>
    <row r="451" s="1299" customFormat="1" ht="15.75" customHeight="1">
      <c r="A451" s="1205">
        <f t="shared" ref="A451:A455" si="360">A450+1</f>
        <v>334</v>
      </c>
      <c r="B451" s="1073"/>
      <c r="C451" s="1507" t="s">
        <v>1418</v>
      </c>
      <c r="D451" s="1507" t="s">
        <v>93</v>
      </c>
      <c r="E451" s="1508"/>
      <c r="F451" s="1379">
        <f t="shared" si="355"/>
        <v>4300</v>
      </c>
      <c r="G451" s="1305"/>
      <c r="H451" s="1170"/>
      <c r="J451" s="1443"/>
      <c r="K451" s="1509">
        <v>2510</v>
      </c>
      <c r="W451" s="134"/>
      <c r="X451" s="134"/>
      <c r="Y451" s="134"/>
      <c r="Z451" s="134"/>
      <c r="AA451" s="134"/>
      <c r="AB451" s="134"/>
      <c r="AC451" s="134"/>
      <c r="AD451" s="134"/>
      <c r="AE451" s="134"/>
      <c r="AF451" s="134"/>
      <c r="AG451" s="134"/>
      <c r="AH451" s="134"/>
      <c r="AI451" s="134"/>
      <c r="AJ451" s="134"/>
      <c r="AK451" s="134"/>
      <c r="AL451" s="134"/>
      <c r="AM451" s="134"/>
    </row>
    <row r="452" s="1299" customFormat="1" ht="15.75" customHeight="1">
      <c r="A452" s="1205">
        <f t="shared" si="360"/>
        <v>335</v>
      </c>
      <c r="B452" s="1073"/>
      <c r="C452" s="1507" t="s">
        <v>1419</v>
      </c>
      <c r="D452" s="1507" t="s">
        <v>93</v>
      </c>
      <c r="E452" s="1508"/>
      <c r="F452" s="1379">
        <f t="shared" si="355"/>
        <v>4000</v>
      </c>
      <c r="G452" s="1305"/>
      <c r="H452" s="1170"/>
      <c r="J452" s="1443"/>
      <c r="K452" s="1509">
        <v>2330</v>
      </c>
      <c r="W452" s="134"/>
      <c r="X452" s="134"/>
      <c r="Y452" s="134"/>
      <c r="Z452" s="134"/>
      <c r="AA452" s="134"/>
      <c r="AB452" s="134"/>
      <c r="AC452" s="134"/>
      <c r="AD452" s="134"/>
      <c r="AE452" s="134"/>
      <c r="AF452" s="134"/>
      <c r="AG452" s="134"/>
      <c r="AH452" s="134"/>
      <c r="AI452" s="134"/>
      <c r="AJ452" s="134"/>
      <c r="AK452" s="134"/>
      <c r="AL452" s="134"/>
      <c r="AM452" s="134"/>
    </row>
    <row r="453" s="1299" customFormat="1" ht="15.75" customHeight="1">
      <c r="A453" s="1205">
        <f t="shared" si="360"/>
        <v>336</v>
      </c>
      <c r="B453" s="1073"/>
      <c r="C453" s="1507" t="s">
        <v>1420</v>
      </c>
      <c r="D453" s="1507" t="s">
        <v>93</v>
      </c>
      <c r="E453" s="1508"/>
      <c r="F453" s="1379">
        <f t="shared" si="355"/>
        <v>4000</v>
      </c>
      <c r="G453" s="1305"/>
      <c r="H453" s="1170"/>
      <c r="J453" s="1443"/>
      <c r="K453" s="1509">
        <v>2330</v>
      </c>
      <c r="W453" s="134"/>
      <c r="X453" s="134"/>
      <c r="Y453" s="134"/>
      <c r="Z453" s="134"/>
      <c r="AA453" s="134"/>
      <c r="AB453" s="134"/>
      <c r="AC453" s="134"/>
      <c r="AD453" s="134"/>
      <c r="AE453" s="134"/>
      <c r="AF453" s="134"/>
      <c r="AG453" s="134"/>
      <c r="AH453" s="134"/>
      <c r="AI453" s="134"/>
      <c r="AJ453" s="134"/>
      <c r="AK453" s="134"/>
      <c r="AL453" s="134"/>
      <c r="AM453" s="134"/>
    </row>
    <row r="454" s="1299" customFormat="1" ht="15.75" customHeight="1">
      <c r="A454" s="1205">
        <f t="shared" si="360"/>
        <v>337</v>
      </c>
      <c r="B454" s="1073"/>
      <c r="C454" s="1507" t="s">
        <v>1421</v>
      </c>
      <c r="D454" s="1507" t="s">
        <v>93</v>
      </c>
      <c r="E454" s="1508"/>
      <c r="F454" s="1379">
        <f t="shared" si="355"/>
        <v>4100</v>
      </c>
      <c r="G454" s="1305"/>
      <c r="H454" s="1170"/>
      <c r="J454" s="1443"/>
      <c r="K454" s="1509">
        <v>2400</v>
      </c>
      <c r="W454" s="134"/>
      <c r="X454" s="134"/>
      <c r="Y454" s="134"/>
      <c r="Z454" s="134"/>
      <c r="AA454" s="134"/>
      <c r="AB454" s="134"/>
      <c r="AC454" s="134"/>
      <c r="AD454" s="134"/>
      <c r="AE454" s="134"/>
      <c r="AF454" s="134"/>
      <c r="AG454" s="134"/>
      <c r="AH454" s="134"/>
      <c r="AI454" s="134"/>
      <c r="AJ454" s="134"/>
      <c r="AK454" s="134"/>
      <c r="AL454" s="134"/>
      <c r="AM454" s="134"/>
    </row>
    <row r="455" s="1299" customFormat="1" ht="27.75" customHeight="1">
      <c r="A455" s="1194">
        <f t="shared" si="360"/>
        <v>338</v>
      </c>
      <c r="B455" s="1160"/>
      <c r="C455" s="1510" t="s">
        <v>1422</v>
      </c>
      <c r="D455" s="1510" t="s">
        <v>93</v>
      </c>
      <c r="E455" s="1511"/>
      <c r="F455" s="1379">
        <f t="shared" si="355"/>
        <v>4100</v>
      </c>
      <c r="G455" s="1306"/>
      <c r="H455" s="1170"/>
      <c r="J455" s="1444"/>
      <c r="K455" s="1512">
        <v>2400</v>
      </c>
      <c r="W455" s="134"/>
      <c r="X455" s="134"/>
      <c r="Y455" s="134"/>
      <c r="Z455" s="134"/>
      <c r="AA455" s="134"/>
      <c r="AB455" s="134"/>
      <c r="AC455" s="134"/>
      <c r="AD455" s="134"/>
      <c r="AE455" s="134"/>
      <c r="AF455" s="134"/>
      <c r="AG455" s="134"/>
      <c r="AH455" s="134"/>
      <c r="AI455" s="134"/>
      <c r="AJ455" s="134"/>
      <c r="AK455" s="134"/>
      <c r="AL455" s="134"/>
      <c r="AM455" s="134"/>
    </row>
    <row r="456" s="1299" customFormat="1">
      <c r="A456" s="1513"/>
      <c r="B456" s="1202"/>
      <c r="C456" s="1514" t="s">
        <v>695</v>
      </c>
      <c r="D456" s="1514" t="s">
        <v>93</v>
      </c>
      <c r="E456" s="1515"/>
      <c r="F456" s="1379">
        <f t="shared" si="355"/>
        <v>3000</v>
      </c>
      <c r="G456" s="1304" t="s">
        <v>696</v>
      </c>
      <c r="H456" s="1170"/>
      <c r="J456" s="1460"/>
      <c r="K456" s="1516">
        <v>1740</v>
      </c>
      <c r="W456" s="134"/>
      <c r="X456" s="134"/>
      <c r="Y456" s="134"/>
      <c r="Z456" s="134"/>
      <c r="AA456" s="134"/>
      <c r="AB456" s="134"/>
      <c r="AC456" s="134"/>
      <c r="AD456" s="134"/>
      <c r="AE456" s="134"/>
      <c r="AF456" s="134"/>
      <c r="AG456" s="134"/>
      <c r="AH456" s="134"/>
      <c r="AI456" s="134"/>
      <c r="AJ456" s="134"/>
      <c r="AK456" s="134"/>
      <c r="AL456" s="134"/>
      <c r="AM456" s="134"/>
    </row>
    <row r="457" s="1299" customFormat="1">
      <c r="A457" s="1205">
        <f>A455+1</f>
        <v>339</v>
      </c>
      <c r="B457" s="1073"/>
      <c r="C457" s="1517" t="s">
        <v>697</v>
      </c>
      <c r="D457" s="1507" t="s">
        <v>93</v>
      </c>
      <c r="E457" s="1508"/>
      <c r="F457" s="1379">
        <f t="shared" si="355"/>
        <v>3000</v>
      </c>
      <c r="G457" s="1305"/>
      <c r="H457" s="1170"/>
      <c r="J457" s="1443"/>
      <c r="K457" s="1509">
        <v>1740</v>
      </c>
      <c r="W457" s="134"/>
      <c r="X457" s="134"/>
      <c r="Y457" s="134"/>
      <c r="Z457" s="134"/>
      <c r="AA457" s="134"/>
      <c r="AB457" s="134"/>
      <c r="AC457" s="134"/>
      <c r="AD457" s="134"/>
      <c r="AE457" s="134"/>
      <c r="AF457" s="134"/>
      <c r="AG457" s="134"/>
      <c r="AH457" s="134"/>
      <c r="AI457" s="134"/>
      <c r="AJ457" s="134"/>
      <c r="AK457" s="134"/>
      <c r="AL457" s="134"/>
      <c r="AM457" s="134"/>
    </row>
    <row r="458" s="1299" customFormat="1">
      <c r="A458" s="1205">
        <f t="shared" ref="A458:A459" si="361">A457+1</f>
        <v>340</v>
      </c>
      <c r="B458" s="1073"/>
      <c r="C458" s="1517" t="s">
        <v>698</v>
      </c>
      <c r="D458" s="1507" t="s">
        <v>93</v>
      </c>
      <c r="E458" s="1508"/>
      <c r="F458" s="1379">
        <f t="shared" si="355"/>
        <v>3000</v>
      </c>
      <c r="G458" s="1305"/>
      <c r="H458" s="1170"/>
      <c r="J458" s="1443"/>
      <c r="K458" s="1509">
        <v>1740</v>
      </c>
      <c r="W458" s="134"/>
      <c r="X458" s="134"/>
      <c r="Y458" s="134"/>
      <c r="Z458" s="134"/>
      <c r="AA458" s="134"/>
      <c r="AB458" s="134"/>
      <c r="AC458" s="134"/>
      <c r="AD458" s="134"/>
      <c r="AE458" s="134"/>
      <c r="AF458" s="134"/>
      <c r="AG458" s="134"/>
      <c r="AH458" s="134"/>
      <c r="AI458" s="134"/>
      <c r="AJ458" s="134"/>
      <c r="AK458" s="134"/>
      <c r="AL458" s="134"/>
      <c r="AM458" s="134"/>
    </row>
    <row r="459" s="1299" customFormat="1">
      <c r="A459" s="1194">
        <f t="shared" si="361"/>
        <v>341</v>
      </c>
      <c r="B459" s="1160"/>
      <c r="C459" s="1518" t="s">
        <v>699</v>
      </c>
      <c r="D459" s="1510" t="s">
        <v>93</v>
      </c>
      <c r="E459" s="1511"/>
      <c r="F459" s="1379">
        <f t="shared" si="355"/>
        <v>3200</v>
      </c>
      <c r="G459" s="1306"/>
      <c r="H459" s="1170"/>
      <c r="J459" s="1444"/>
      <c r="K459" s="1512">
        <v>1860</v>
      </c>
      <c r="W459" s="134"/>
      <c r="X459" s="134"/>
      <c r="Y459" s="134"/>
      <c r="Z459" s="134"/>
      <c r="AA459" s="134"/>
      <c r="AB459" s="134"/>
      <c r="AC459" s="134"/>
      <c r="AD459" s="134"/>
      <c r="AE459" s="134"/>
      <c r="AF459" s="134"/>
      <c r="AG459" s="134"/>
      <c r="AH459" s="134"/>
      <c r="AI459" s="134"/>
      <c r="AJ459" s="134"/>
      <c r="AK459" s="134"/>
      <c r="AL459" s="134"/>
      <c r="AM459" s="134"/>
    </row>
    <row r="460" s="1299" customFormat="1" ht="15" customHeight="1">
      <c r="A460" s="1201"/>
      <c r="B460" s="1202"/>
      <c r="C460" s="240" t="s">
        <v>1429</v>
      </c>
      <c r="D460" s="1203"/>
      <c r="E460" s="1506"/>
      <c r="F460" s="1379"/>
      <c r="G460" s="1304" t="s">
        <v>704</v>
      </c>
      <c r="H460" s="1170"/>
      <c r="J460" s="1506"/>
      <c r="K460" s="1203"/>
      <c r="W460" s="134"/>
      <c r="X460" s="134"/>
      <c r="Y460" s="134"/>
      <c r="Z460" s="134"/>
      <c r="AA460" s="134"/>
      <c r="AB460" s="134"/>
      <c r="AC460" s="134"/>
      <c r="AD460" s="134"/>
      <c r="AE460" s="134"/>
      <c r="AF460" s="134"/>
      <c r="AG460" s="134"/>
      <c r="AH460" s="134"/>
      <c r="AI460" s="134"/>
      <c r="AJ460" s="134"/>
      <c r="AK460" s="134"/>
      <c r="AL460" s="134"/>
      <c r="AM460" s="134"/>
    </row>
    <row r="461" s="1299" customFormat="1" ht="16.5" customHeight="1">
      <c r="A461" s="1205">
        <f>A459+1</f>
        <v>342</v>
      </c>
      <c r="B461" s="1073"/>
      <c r="C461" s="230" t="s">
        <v>1430</v>
      </c>
      <c r="D461" s="230" t="s">
        <v>93</v>
      </c>
      <c r="E461" s="1443"/>
      <c r="F461" s="1379">
        <f t="shared" si="355"/>
        <v>500</v>
      </c>
      <c r="G461" s="1305"/>
      <c r="H461" s="1170"/>
      <c r="J461" s="1443"/>
      <c r="K461" s="1206">
        <v>280</v>
      </c>
      <c r="W461" s="134"/>
      <c r="X461" s="134"/>
      <c r="Y461" s="134"/>
      <c r="Z461" s="134"/>
      <c r="AA461" s="134"/>
      <c r="AB461" s="134"/>
      <c r="AC461" s="134"/>
      <c r="AD461" s="134"/>
      <c r="AE461" s="134"/>
      <c r="AF461" s="134"/>
      <c r="AG461" s="134"/>
      <c r="AH461" s="134"/>
      <c r="AI461" s="134"/>
      <c r="AJ461" s="134"/>
      <c r="AK461" s="134"/>
      <c r="AL461" s="134"/>
      <c r="AM461" s="134"/>
    </row>
    <row r="462" s="1299" customFormat="1" ht="16.5" customHeight="1">
      <c r="A462" s="1205">
        <f t="shared" ref="A462:A470" si="362">A461+1</f>
        <v>343</v>
      </c>
      <c r="B462" s="1073"/>
      <c r="C462" s="230" t="s">
        <v>1431</v>
      </c>
      <c r="D462" s="230" t="s">
        <v>93</v>
      </c>
      <c r="E462" s="1443"/>
      <c r="F462" s="1379">
        <f t="shared" si="355"/>
        <v>500</v>
      </c>
      <c r="G462" s="1305"/>
      <c r="H462" s="1170"/>
      <c r="J462" s="1443"/>
      <c r="K462" s="1206">
        <v>280</v>
      </c>
      <c r="W462" s="134"/>
      <c r="X462" s="134"/>
      <c r="Y462" s="134"/>
      <c r="Z462" s="134"/>
      <c r="AA462" s="134"/>
      <c r="AB462" s="134"/>
      <c r="AC462" s="134"/>
      <c r="AD462" s="134"/>
      <c r="AE462" s="134"/>
      <c r="AF462" s="134"/>
      <c r="AG462" s="134"/>
      <c r="AH462" s="134"/>
      <c r="AI462" s="134"/>
      <c r="AJ462" s="134"/>
      <c r="AK462" s="134"/>
      <c r="AL462" s="134"/>
      <c r="AM462" s="134"/>
    </row>
    <row r="463" s="1299" customFormat="1" ht="16.5" customHeight="1">
      <c r="A463" s="1205">
        <f t="shared" si="362"/>
        <v>344</v>
      </c>
      <c r="B463" s="1073"/>
      <c r="C463" s="230" t="s">
        <v>1432</v>
      </c>
      <c r="D463" s="230" t="s">
        <v>93</v>
      </c>
      <c r="E463" s="1443"/>
      <c r="F463" s="1379">
        <f t="shared" si="355"/>
        <v>500</v>
      </c>
      <c r="G463" s="1305"/>
      <c r="H463" s="1170"/>
      <c r="J463" s="1443"/>
      <c r="K463" s="1206">
        <v>280</v>
      </c>
      <c r="W463" s="134"/>
      <c r="X463" s="134"/>
      <c r="Y463" s="134"/>
      <c r="Z463" s="134"/>
      <c r="AA463" s="134"/>
      <c r="AB463" s="134"/>
      <c r="AC463" s="134"/>
      <c r="AD463" s="134"/>
      <c r="AE463" s="134"/>
      <c r="AF463" s="134"/>
      <c r="AG463" s="134"/>
      <c r="AH463" s="134"/>
      <c r="AI463" s="134"/>
      <c r="AJ463" s="134"/>
      <c r="AK463" s="134"/>
      <c r="AL463" s="134"/>
      <c r="AM463" s="134"/>
    </row>
    <row r="464" s="1299" customFormat="1" ht="16.5" customHeight="1">
      <c r="A464" s="1205">
        <f t="shared" si="362"/>
        <v>345</v>
      </c>
      <c r="B464" s="1073"/>
      <c r="C464" s="230" t="s">
        <v>1433</v>
      </c>
      <c r="D464" s="230" t="s">
        <v>93</v>
      </c>
      <c r="E464" s="1443"/>
      <c r="F464" s="1379">
        <f t="shared" si="355"/>
        <v>500</v>
      </c>
      <c r="G464" s="1305"/>
      <c r="H464" s="1170"/>
      <c r="J464" s="1443"/>
      <c r="K464" s="1206">
        <v>280</v>
      </c>
      <c r="W464" s="134"/>
      <c r="X464" s="134"/>
      <c r="Y464" s="134"/>
      <c r="Z464" s="134"/>
      <c r="AA464" s="134"/>
      <c r="AB464" s="134"/>
      <c r="AC464" s="134"/>
      <c r="AD464" s="134"/>
      <c r="AE464" s="134"/>
      <c r="AF464" s="134"/>
      <c r="AG464" s="134"/>
      <c r="AH464" s="134"/>
      <c r="AI464" s="134"/>
      <c r="AJ464" s="134"/>
      <c r="AK464" s="134"/>
      <c r="AL464" s="134"/>
      <c r="AM464" s="134"/>
    </row>
    <row r="465" s="1299" customFormat="1" ht="16.5" customHeight="1">
      <c r="A465" s="1205">
        <f t="shared" si="362"/>
        <v>346</v>
      </c>
      <c r="B465" s="1073"/>
      <c r="C465" s="230" t="s">
        <v>1434</v>
      </c>
      <c r="D465" s="230" t="s">
        <v>93</v>
      </c>
      <c r="E465" s="1443"/>
      <c r="F465" s="1379">
        <f t="shared" si="355"/>
        <v>500</v>
      </c>
      <c r="G465" s="1305"/>
      <c r="H465" s="1170"/>
      <c r="J465" s="1443"/>
      <c r="K465" s="1206">
        <v>280</v>
      </c>
      <c r="W465" s="134"/>
      <c r="X465" s="134"/>
      <c r="Y465" s="134"/>
      <c r="Z465" s="134"/>
      <c r="AA465" s="134"/>
      <c r="AB465" s="134"/>
      <c r="AC465" s="134"/>
      <c r="AD465" s="134"/>
      <c r="AE465" s="134"/>
      <c r="AF465" s="134"/>
      <c r="AG465" s="134"/>
      <c r="AH465" s="134"/>
      <c r="AI465" s="134"/>
      <c r="AJ465" s="134"/>
      <c r="AK465" s="134"/>
      <c r="AL465" s="134"/>
      <c r="AM465" s="134"/>
    </row>
    <row r="466" s="1299" customFormat="1" ht="16.5" customHeight="1">
      <c r="A466" s="1205">
        <f t="shared" si="362"/>
        <v>347</v>
      </c>
      <c r="B466" s="1073"/>
      <c r="C466" s="230" t="s">
        <v>1435</v>
      </c>
      <c r="D466" s="230" t="s">
        <v>93</v>
      </c>
      <c r="E466" s="1443"/>
      <c r="F466" s="1379">
        <f t="shared" si="355"/>
        <v>500</v>
      </c>
      <c r="G466" s="1305"/>
      <c r="H466" s="1170"/>
      <c r="J466" s="1443"/>
      <c r="K466" s="1206">
        <v>280</v>
      </c>
      <c r="W466" s="134"/>
      <c r="X466" s="134"/>
      <c r="Y466" s="134"/>
      <c r="Z466" s="134"/>
      <c r="AA466" s="134"/>
      <c r="AB466" s="134"/>
      <c r="AC466" s="134"/>
      <c r="AD466" s="134"/>
      <c r="AE466" s="134"/>
      <c r="AF466" s="134"/>
      <c r="AG466" s="134"/>
      <c r="AH466" s="134"/>
      <c r="AI466" s="134"/>
      <c r="AJ466" s="134"/>
      <c r="AK466" s="134"/>
      <c r="AL466" s="134"/>
      <c r="AM466" s="134"/>
    </row>
    <row r="467" s="1299" customFormat="1" ht="16.5" customHeight="1">
      <c r="A467" s="1205">
        <f t="shared" si="362"/>
        <v>348</v>
      </c>
      <c r="B467" s="1073"/>
      <c r="C467" s="230" t="s">
        <v>1436</v>
      </c>
      <c r="D467" s="230" t="s">
        <v>93</v>
      </c>
      <c r="E467" s="1443"/>
      <c r="F467" s="1379">
        <f t="shared" si="355"/>
        <v>500</v>
      </c>
      <c r="G467" s="1305"/>
      <c r="H467" s="1170"/>
      <c r="J467" s="1443"/>
      <c r="K467" s="1206">
        <v>280</v>
      </c>
      <c r="W467" s="134"/>
      <c r="X467" s="134"/>
      <c r="Y467" s="134"/>
      <c r="Z467" s="134"/>
      <c r="AA467" s="134"/>
      <c r="AB467" s="134"/>
      <c r="AC467" s="134"/>
      <c r="AD467" s="134"/>
      <c r="AE467" s="134"/>
      <c r="AF467" s="134"/>
      <c r="AG467" s="134"/>
      <c r="AH467" s="134"/>
      <c r="AI467" s="134"/>
      <c r="AJ467" s="134"/>
      <c r="AK467" s="134"/>
      <c r="AL467" s="134"/>
      <c r="AM467" s="134"/>
    </row>
    <row r="468" s="1299" customFormat="1" ht="16.5" customHeight="1">
      <c r="A468" s="1205">
        <f t="shared" si="362"/>
        <v>349</v>
      </c>
      <c r="B468" s="1073"/>
      <c r="C468" s="230" t="s">
        <v>1437</v>
      </c>
      <c r="D468" s="230" t="s">
        <v>93</v>
      </c>
      <c r="E468" s="1443"/>
      <c r="F468" s="1379">
        <f t="shared" si="355"/>
        <v>500</v>
      </c>
      <c r="G468" s="1305"/>
      <c r="H468" s="1170"/>
      <c r="J468" s="1443"/>
      <c r="K468" s="1206">
        <v>280</v>
      </c>
      <c r="W468" s="134"/>
      <c r="X468" s="134"/>
      <c r="Y468" s="134"/>
      <c r="Z468" s="134"/>
      <c r="AA468" s="134"/>
      <c r="AB468" s="134"/>
      <c r="AC468" s="134"/>
      <c r="AD468" s="134"/>
      <c r="AE468" s="134"/>
      <c r="AF468" s="134"/>
      <c r="AG468" s="134"/>
      <c r="AH468" s="134"/>
      <c r="AI468" s="134"/>
      <c r="AJ468" s="134"/>
      <c r="AK468" s="134"/>
      <c r="AL468" s="134"/>
      <c r="AM468" s="134"/>
    </row>
    <row r="469" s="1299" customFormat="1" ht="16.5" customHeight="1">
      <c r="A469" s="1205">
        <f t="shared" si="362"/>
        <v>350</v>
      </c>
      <c r="B469" s="1073"/>
      <c r="C469" s="230" t="s">
        <v>1438</v>
      </c>
      <c r="D469" s="230" t="s">
        <v>93</v>
      </c>
      <c r="E469" s="1443"/>
      <c r="F469" s="1379">
        <f t="shared" si="355"/>
        <v>500</v>
      </c>
      <c r="G469" s="1305"/>
      <c r="H469" s="1170"/>
      <c r="J469" s="1443"/>
      <c r="K469" s="1206">
        <v>280</v>
      </c>
      <c r="W469" s="134"/>
      <c r="X469" s="134"/>
      <c r="Y469" s="134"/>
      <c r="Z469" s="134"/>
      <c r="AA469" s="134"/>
      <c r="AB469" s="134"/>
      <c r="AC469" s="134"/>
      <c r="AD469" s="134"/>
      <c r="AE469" s="134"/>
      <c r="AF469" s="134"/>
      <c r="AG469" s="134"/>
      <c r="AH469" s="134"/>
      <c r="AI469" s="134"/>
      <c r="AJ469" s="134"/>
      <c r="AK469" s="134"/>
      <c r="AL469" s="134"/>
      <c r="AM469" s="134"/>
    </row>
    <row r="470" s="1299" customFormat="1" ht="16.5" customHeight="1">
      <c r="A470" s="1194">
        <f t="shared" si="362"/>
        <v>351</v>
      </c>
      <c r="B470" s="1160"/>
      <c r="C470" s="235" t="s">
        <v>1439</v>
      </c>
      <c r="D470" s="235" t="s">
        <v>93</v>
      </c>
      <c r="E470" s="1444"/>
      <c r="F470" s="1379">
        <f t="shared" si="355"/>
        <v>500</v>
      </c>
      <c r="G470" s="1306"/>
      <c r="H470" s="1170"/>
      <c r="J470" s="1444"/>
      <c r="K470" s="1197">
        <v>280</v>
      </c>
      <c r="W470" s="134"/>
      <c r="X470" s="134"/>
      <c r="Y470" s="134"/>
      <c r="Z470" s="134"/>
      <c r="AA470" s="134"/>
      <c r="AB470" s="134"/>
      <c r="AC470" s="134"/>
      <c r="AD470" s="134"/>
      <c r="AE470" s="134"/>
      <c r="AF470" s="134"/>
      <c r="AG470" s="134"/>
      <c r="AH470" s="134"/>
      <c r="AI470" s="134"/>
      <c r="AJ470" s="134"/>
      <c r="AK470" s="134"/>
      <c r="AL470" s="134"/>
      <c r="AM470" s="134"/>
    </row>
    <row r="471" s="1299" customFormat="1" ht="15" customHeight="1">
      <c r="A471" s="1201"/>
      <c r="B471" s="1202"/>
      <c r="C471" s="240" t="s">
        <v>1440</v>
      </c>
      <c r="D471" s="1203"/>
      <c r="E471" s="1506"/>
      <c r="F471" s="1379"/>
      <c r="G471" s="1304" t="s">
        <v>704</v>
      </c>
      <c r="H471" s="1170"/>
      <c r="J471" s="1506"/>
      <c r="K471" s="1203"/>
      <c r="W471" s="134"/>
      <c r="X471" s="134"/>
      <c r="Y471" s="134"/>
      <c r="Z471" s="134"/>
      <c r="AA471" s="134"/>
      <c r="AB471" s="134"/>
      <c r="AC471" s="134"/>
      <c r="AD471" s="134"/>
      <c r="AE471" s="134"/>
      <c r="AF471" s="134"/>
      <c r="AG471" s="134"/>
      <c r="AH471" s="134"/>
      <c r="AI471" s="134"/>
      <c r="AJ471" s="134"/>
      <c r="AK471" s="134"/>
      <c r="AL471" s="134"/>
      <c r="AM471" s="134"/>
    </row>
    <row r="472" s="1299" customFormat="1" ht="16.5" customHeight="1">
      <c r="A472" s="1205">
        <f>A470+1</f>
        <v>352</v>
      </c>
      <c r="B472" s="1073"/>
      <c r="C472" s="230" t="s">
        <v>1441</v>
      </c>
      <c r="D472" s="230" t="s">
        <v>93</v>
      </c>
      <c r="E472" s="1443"/>
      <c r="F472" s="1379">
        <f t="shared" si="355"/>
        <v>700</v>
      </c>
      <c r="G472" s="1305"/>
      <c r="H472" s="1170"/>
      <c r="J472" s="1443"/>
      <c r="K472" s="1206">
        <v>440</v>
      </c>
      <c r="W472" s="134"/>
      <c r="X472" s="134"/>
      <c r="Y472" s="134"/>
      <c r="Z472" s="134"/>
      <c r="AA472" s="134"/>
      <c r="AB472" s="134"/>
      <c r="AC472" s="134"/>
      <c r="AD472" s="134"/>
      <c r="AE472" s="134"/>
      <c r="AF472" s="134"/>
      <c r="AG472" s="134"/>
      <c r="AH472" s="134"/>
      <c r="AI472" s="134"/>
      <c r="AJ472" s="134"/>
      <c r="AK472" s="134"/>
      <c r="AL472" s="134"/>
      <c r="AM472" s="134"/>
    </row>
    <row r="473" s="1299" customFormat="1" ht="16.5" customHeight="1">
      <c r="A473" s="1205">
        <f t="shared" ref="A473:A481" si="363">A472+1</f>
        <v>353</v>
      </c>
      <c r="B473" s="1073"/>
      <c r="C473" s="230" t="s">
        <v>1442</v>
      </c>
      <c r="D473" s="230" t="s">
        <v>93</v>
      </c>
      <c r="E473" s="1443"/>
      <c r="F473" s="1379">
        <f t="shared" si="355"/>
        <v>700</v>
      </c>
      <c r="G473" s="1305"/>
      <c r="H473" s="1170"/>
      <c r="J473" s="1443"/>
      <c r="K473" s="1206">
        <v>440</v>
      </c>
      <c r="W473" s="134"/>
      <c r="X473" s="134"/>
      <c r="Y473" s="134"/>
      <c r="Z473" s="134"/>
      <c r="AA473" s="134"/>
      <c r="AB473" s="134"/>
      <c r="AC473" s="134"/>
      <c r="AD473" s="134"/>
      <c r="AE473" s="134"/>
      <c r="AF473" s="134"/>
      <c r="AG473" s="134"/>
      <c r="AH473" s="134"/>
      <c r="AI473" s="134"/>
      <c r="AJ473" s="134"/>
      <c r="AK473" s="134"/>
      <c r="AL473" s="134"/>
      <c r="AM473" s="134"/>
    </row>
    <row r="474" s="1299" customFormat="1" ht="16.5" customHeight="1">
      <c r="A474" s="1205">
        <f t="shared" si="363"/>
        <v>354</v>
      </c>
      <c r="B474" s="1073"/>
      <c r="C474" s="230" t="s">
        <v>1443</v>
      </c>
      <c r="D474" s="230" t="s">
        <v>93</v>
      </c>
      <c r="E474" s="1443"/>
      <c r="F474" s="1379">
        <f t="shared" si="355"/>
        <v>700</v>
      </c>
      <c r="G474" s="1305"/>
      <c r="H474" s="1170"/>
      <c r="J474" s="1443"/>
      <c r="K474" s="1206">
        <v>440</v>
      </c>
      <c r="W474" s="134"/>
      <c r="X474" s="134"/>
      <c r="Y474" s="134"/>
      <c r="Z474" s="134"/>
      <c r="AA474" s="134"/>
      <c r="AB474" s="134"/>
      <c r="AC474" s="134"/>
      <c r="AD474" s="134"/>
      <c r="AE474" s="134"/>
      <c r="AF474" s="134"/>
      <c r="AG474" s="134"/>
      <c r="AH474" s="134"/>
      <c r="AI474" s="134"/>
      <c r="AJ474" s="134"/>
      <c r="AK474" s="134"/>
      <c r="AL474" s="134"/>
      <c r="AM474" s="134"/>
    </row>
    <row r="475" s="1299" customFormat="1" ht="16.5" customHeight="1">
      <c r="A475" s="1205">
        <f t="shared" si="363"/>
        <v>355</v>
      </c>
      <c r="B475" s="1073"/>
      <c r="C475" s="230" t="s">
        <v>1444</v>
      </c>
      <c r="D475" s="230" t="s">
        <v>93</v>
      </c>
      <c r="E475" s="1443"/>
      <c r="F475" s="1379">
        <f t="shared" si="355"/>
        <v>700</v>
      </c>
      <c r="G475" s="1305"/>
      <c r="H475" s="1170"/>
      <c r="J475" s="1443"/>
      <c r="K475" s="1206">
        <v>440</v>
      </c>
      <c r="W475" s="134"/>
      <c r="X475" s="134"/>
      <c r="Y475" s="134"/>
      <c r="Z475" s="134"/>
      <c r="AA475" s="134"/>
      <c r="AB475" s="134"/>
      <c r="AC475" s="134"/>
      <c r="AD475" s="134"/>
      <c r="AE475" s="134"/>
      <c r="AF475" s="134"/>
      <c r="AG475" s="134"/>
      <c r="AH475" s="134"/>
      <c r="AI475" s="134"/>
      <c r="AJ475" s="134"/>
      <c r="AK475" s="134"/>
      <c r="AL475" s="134"/>
      <c r="AM475" s="134"/>
    </row>
    <row r="476" s="1299" customFormat="1" ht="16.5" customHeight="1">
      <c r="A476" s="1205">
        <f t="shared" si="363"/>
        <v>356</v>
      </c>
      <c r="B476" s="1073"/>
      <c r="C476" s="230" t="s">
        <v>1445</v>
      </c>
      <c r="D476" s="230" t="s">
        <v>93</v>
      </c>
      <c r="E476" s="1443"/>
      <c r="F476" s="1379">
        <f t="shared" si="355"/>
        <v>700</v>
      </c>
      <c r="G476" s="1305"/>
      <c r="H476" s="1170"/>
      <c r="J476" s="1443"/>
      <c r="K476" s="1206">
        <v>440</v>
      </c>
      <c r="W476" s="134"/>
      <c r="X476" s="134"/>
      <c r="Y476" s="134"/>
      <c r="Z476" s="134"/>
      <c r="AA476" s="134"/>
      <c r="AB476" s="134"/>
      <c r="AC476" s="134"/>
      <c r="AD476" s="134"/>
      <c r="AE476" s="134"/>
      <c r="AF476" s="134"/>
      <c r="AG476" s="134"/>
      <c r="AH476" s="134"/>
      <c r="AI476" s="134"/>
      <c r="AJ476" s="134"/>
      <c r="AK476" s="134"/>
      <c r="AL476" s="134"/>
      <c r="AM476" s="134"/>
    </row>
    <row r="477" s="1299" customFormat="1" ht="16.5" customHeight="1">
      <c r="A477" s="1205">
        <f t="shared" si="363"/>
        <v>357</v>
      </c>
      <c r="B477" s="1073"/>
      <c r="C477" s="230" t="s">
        <v>1446</v>
      </c>
      <c r="D477" s="230" t="s">
        <v>93</v>
      </c>
      <c r="E477" s="1443"/>
      <c r="F477" s="1379">
        <f t="shared" si="355"/>
        <v>700</v>
      </c>
      <c r="G477" s="1305"/>
      <c r="H477" s="1170"/>
      <c r="J477" s="1443"/>
      <c r="K477" s="1206">
        <v>440</v>
      </c>
      <c r="W477" s="134"/>
      <c r="X477" s="134"/>
      <c r="Y477" s="134"/>
      <c r="Z477" s="134"/>
      <c r="AA477" s="134"/>
      <c r="AB477" s="134"/>
      <c r="AC477" s="134"/>
      <c r="AD477" s="134"/>
      <c r="AE477" s="134"/>
      <c r="AF477" s="134"/>
      <c r="AG477" s="134"/>
      <c r="AH477" s="134"/>
      <c r="AI477" s="134"/>
      <c r="AJ477" s="134"/>
      <c r="AK477" s="134"/>
      <c r="AL477" s="134"/>
      <c r="AM477" s="134"/>
    </row>
    <row r="478" s="1299" customFormat="1" ht="16.5" customHeight="1">
      <c r="A478" s="1205">
        <f t="shared" si="363"/>
        <v>358</v>
      </c>
      <c r="B478" s="1073"/>
      <c r="C478" s="230" t="s">
        <v>1447</v>
      </c>
      <c r="D478" s="230" t="s">
        <v>93</v>
      </c>
      <c r="E478" s="1443"/>
      <c r="F478" s="1379">
        <f t="shared" si="355"/>
        <v>700</v>
      </c>
      <c r="G478" s="1305"/>
      <c r="H478" s="1170"/>
      <c r="J478" s="1443"/>
      <c r="K478" s="1206">
        <v>440</v>
      </c>
      <c r="W478" s="134"/>
      <c r="X478" s="134"/>
      <c r="Y478" s="134"/>
      <c r="Z478" s="134"/>
      <c r="AA478" s="134"/>
      <c r="AB478" s="134"/>
      <c r="AC478" s="134"/>
      <c r="AD478" s="134"/>
      <c r="AE478" s="134"/>
      <c r="AF478" s="134"/>
      <c r="AG478" s="134"/>
      <c r="AH478" s="134"/>
      <c r="AI478" s="134"/>
      <c r="AJ478" s="134"/>
      <c r="AK478" s="134"/>
      <c r="AL478" s="134"/>
      <c r="AM478" s="134"/>
    </row>
    <row r="479" s="1299" customFormat="1" ht="16.5" customHeight="1">
      <c r="A479" s="1205">
        <f t="shared" si="363"/>
        <v>359</v>
      </c>
      <c r="B479" s="1073"/>
      <c r="C479" s="230" t="s">
        <v>1448</v>
      </c>
      <c r="D479" s="230" t="s">
        <v>93</v>
      </c>
      <c r="E479" s="1443"/>
      <c r="F479" s="1379">
        <f t="shared" si="355"/>
        <v>700</v>
      </c>
      <c r="G479" s="1305"/>
      <c r="H479" s="1170"/>
      <c r="J479" s="1443"/>
      <c r="K479" s="1206">
        <v>440</v>
      </c>
      <c r="W479" s="134"/>
      <c r="X479" s="134"/>
      <c r="Y479" s="134"/>
      <c r="Z479" s="134"/>
      <c r="AA479" s="134"/>
      <c r="AB479" s="134"/>
      <c r="AC479" s="134"/>
      <c r="AD479" s="134"/>
      <c r="AE479" s="134"/>
      <c r="AF479" s="134"/>
      <c r="AG479" s="134"/>
      <c r="AH479" s="134"/>
      <c r="AI479" s="134"/>
      <c r="AJ479" s="134"/>
      <c r="AK479" s="134"/>
      <c r="AL479" s="134"/>
      <c r="AM479" s="134"/>
    </row>
    <row r="480" s="1299" customFormat="1" ht="16.5" customHeight="1">
      <c r="A480" s="1205">
        <f t="shared" si="363"/>
        <v>360</v>
      </c>
      <c r="B480" s="1073"/>
      <c r="C480" s="230" t="s">
        <v>1449</v>
      </c>
      <c r="D480" s="230" t="s">
        <v>93</v>
      </c>
      <c r="E480" s="1443"/>
      <c r="F480" s="1379">
        <f t="shared" si="355"/>
        <v>700</v>
      </c>
      <c r="G480" s="1305"/>
      <c r="H480" s="1170"/>
      <c r="J480" s="1443"/>
      <c r="K480" s="1206">
        <v>440</v>
      </c>
      <c r="W480" s="134"/>
      <c r="X480" s="134"/>
      <c r="Y480" s="134"/>
      <c r="Z480" s="134"/>
      <c r="AA480" s="134"/>
      <c r="AB480" s="134"/>
      <c r="AC480" s="134"/>
      <c r="AD480" s="134"/>
      <c r="AE480" s="134"/>
      <c r="AF480" s="134"/>
      <c r="AG480" s="134"/>
      <c r="AH480" s="134"/>
      <c r="AI480" s="134"/>
      <c r="AJ480" s="134"/>
      <c r="AK480" s="134"/>
      <c r="AL480" s="134"/>
      <c r="AM480" s="134"/>
    </row>
    <row r="481" s="1299" customFormat="1" ht="16.5" customHeight="1">
      <c r="A481" s="1194">
        <f t="shared" si="363"/>
        <v>361</v>
      </c>
      <c r="B481" s="1160"/>
      <c r="C481" s="235" t="s">
        <v>1450</v>
      </c>
      <c r="D481" s="235" t="s">
        <v>93</v>
      </c>
      <c r="E481" s="1444"/>
      <c r="F481" s="1379">
        <f t="shared" si="355"/>
        <v>700</v>
      </c>
      <c r="G481" s="1306"/>
      <c r="H481" s="1170"/>
      <c r="J481" s="1444"/>
      <c r="K481" s="1197">
        <v>440</v>
      </c>
      <c r="W481" s="134"/>
      <c r="X481" s="134"/>
      <c r="Y481" s="134"/>
      <c r="Z481" s="134"/>
      <c r="AA481" s="134"/>
      <c r="AB481" s="134"/>
      <c r="AC481" s="134"/>
      <c r="AD481" s="134"/>
      <c r="AE481" s="134"/>
      <c r="AF481" s="134"/>
      <c r="AG481" s="134"/>
      <c r="AH481" s="134"/>
      <c r="AI481" s="134"/>
      <c r="AJ481" s="134"/>
      <c r="AK481" s="134"/>
      <c r="AL481" s="134"/>
      <c r="AM481" s="134"/>
    </row>
    <row r="482" s="1299" customFormat="1" ht="15" customHeight="1">
      <c r="A482" s="1201"/>
      <c r="B482" s="1202"/>
      <c r="C482" s="240" t="s">
        <v>1451</v>
      </c>
      <c r="D482" s="1203"/>
      <c r="E482" s="1506"/>
      <c r="F482" s="1379"/>
      <c r="G482" s="1304" t="s">
        <v>704</v>
      </c>
      <c r="H482" s="1170"/>
      <c r="J482" s="1506"/>
      <c r="K482" s="1203"/>
      <c r="W482" s="134"/>
      <c r="X482" s="134"/>
      <c r="Y482" s="134"/>
      <c r="Z482" s="134"/>
      <c r="AA482" s="134"/>
      <c r="AB482" s="134"/>
      <c r="AC482" s="134"/>
      <c r="AD482" s="134"/>
      <c r="AE482" s="134"/>
      <c r="AF482" s="134"/>
      <c r="AG482" s="134"/>
      <c r="AH482" s="134"/>
      <c r="AI482" s="134"/>
      <c r="AJ482" s="134"/>
      <c r="AK482" s="134"/>
      <c r="AL482" s="134"/>
      <c r="AM482" s="134"/>
    </row>
    <row r="483" s="1299" customFormat="1" ht="16.5" customHeight="1">
      <c r="A483" s="1205">
        <f>A481+1</f>
        <v>362</v>
      </c>
      <c r="B483" s="1073"/>
      <c r="C483" s="230" t="s">
        <v>1452</v>
      </c>
      <c r="D483" s="230" t="s">
        <v>93</v>
      </c>
      <c r="E483" s="1443"/>
      <c r="F483" s="1379">
        <f t="shared" si="355"/>
        <v>500</v>
      </c>
      <c r="G483" s="1305"/>
      <c r="H483" s="1170"/>
      <c r="J483" s="1443"/>
      <c r="K483" s="1206">
        <v>280</v>
      </c>
      <c r="W483" s="134"/>
      <c r="X483" s="134"/>
      <c r="Y483" s="134"/>
      <c r="Z483" s="134"/>
      <c r="AA483" s="134"/>
      <c r="AB483" s="134"/>
      <c r="AC483" s="134"/>
      <c r="AD483" s="134"/>
      <c r="AE483" s="134"/>
      <c r="AF483" s="134"/>
      <c r="AG483" s="134"/>
      <c r="AH483" s="134"/>
      <c r="AI483" s="134"/>
      <c r="AJ483" s="134"/>
      <c r="AK483" s="134"/>
      <c r="AL483" s="134"/>
      <c r="AM483" s="134"/>
    </row>
    <row r="484" s="1299" customFormat="1" ht="16.5" customHeight="1">
      <c r="A484" s="1205">
        <f t="shared" ref="A484:A490" si="364">A483+1</f>
        <v>363</v>
      </c>
      <c r="B484" s="1073"/>
      <c r="C484" s="230" t="s">
        <v>1453</v>
      </c>
      <c r="D484" s="230" t="s">
        <v>93</v>
      </c>
      <c r="E484" s="1443"/>
      <c r="F484" s="1379">
        <f t="shared" si="355"/>
        <v>500</v>
      </c>
      <c r="G484" s="1305"/>
      <c r="H484" s="1170"/>
      <c r="J484" s="1443"/>
      <c r="K484" s="1206">
        <v>280</v>
      </c>
      <c r="W484" s="134"/>
      <c r="X484" s="134"/>
      <c r="Y484" s="134"/>
      <c r="Z484" s="134"/>
      <c r="AA484" s="134"/>
      <c r="AB484" s="134"/>
      <c r="AC484" s="134"/>
      <c r="AD484" s="134"/>
      <c r="AE484" s="134"/>
      <c r="AF484" s="134"/>
      <c r="AG484" s="134"/>
      <c r="AH484" s="134"/>
      <c r="AI484" s="134"/>
      <c r="AJ484" s="134"/>
      <c r="AK484" s="134"/>
      <c r="AL484" s="134"/>
      <c r="AM484" s="134"/>
    </row>
    <row r="485" s="1299" customFormat="1" ht="16.5" customHeight="1">
      <c r="A485" s="1205">
        <f t="shared" si="364"/>
        <v>364</v>
      </c>
      <c r="B485" s="1073"/>
      <c r="C485" s="230" t="s">
        <v>1454</v>
      </c>
      <c r="D485" s="230" t="s">
        <v>93</v>
      </c>
      <c r="E485" s="1443"/>
      <c r="F485" s="1379">
        <f t="shared" si="355"/>
        <v>500</v>
      </c>
      <c r="G485" s="1305"/>
      <c r="H485" s="1170"/>
      <c r="J485" s="1443"/>
      <c r="K485" s="1206">
        <v>280</v>
      </c>
      <c r="W485" s="134"/>
      <c r="X485" s="134"/>
      <c r="Y485" s="134"/>
      <c r="Z485" s="134"/>
      <c r="AA485" s="134"/>
      <c r="AB485" s="134"/>
      <c r="AC485" s="134"/>
      <c r="AD485" s="134"/>
      <c r="AE485" s="134"/>
      <c r="AF485" s="134"/>
      <c r="AG485" s="134"/>
      <c r="AH485" s="134"/>
      <c r="AI485" s="134"/>
      <c r="AJ485" s="134"/>
      <c r="AK485" s="134"/>
      <c r="AL485" s="134"/>
      <c r="AM485" s="134"/>
    </row>
    <row r="486" s="1299" customFormat="1" ht="16.5" customHeight="1">
      <c r="A486" s="1205">
        <f t="shared" si="364"/>
        <v>365</v>
      </c>
      <c r="B486" s="1073"/>
      <c r="C486" s="230" t="s">
        <v>1455</v>
      </c>
      <c r="D486" s="230" t="s">
        <v>93</v>
      </c>
      <c r="E486" s="1443"/>
      <c r="F486" s="1379">
        <f t="shared" si="355"/>
        <v>500</v>
      </c>
      <c r="G486" s="1305"/>
      <c r="H486" s="1170"/>
      <c r="J486" s="1443"/>
      <c r="K486" s="1206">
        <v>280</v>
      </c>
      <c r="W486" s="134"/>
      <c r="X486" s="134"/>
      <c r="Y486" s="134"/>
      <c r="Z486" s="134"/>
      <c r="AA486" s="134"/>
      <c r="AB486" s="134"/>
      <c r="AC486" s="134"/>
      <c r="AD486" s="134"/>
      <c r="AE486" s="134"/>
      <c r="AF486" s="134"/>
      <c r="AG486" s="134"/>
      <c r="AH486" s="134"/>
      <c r="AI486" s="134"/>
      <c r="AJ486" s="134"/>
      <c r="AK486" s="134"/>
      <c r="AL486" s="134"/>
      <c r="AM486" s="134"/>
    </row>
    <row r="487" s="1299" customFormat="1" ht="16.5" customHeight="1">
      <c r="A487" s="1205">
        <f t="shared" si="364"/>
        <v>366</v>
      </c>
      <c r="B487" s="1073"/>
      <c r="C487" s="230" t="s">
        <v>1456</v>
      </c>
      <c r="D487" s="230" t="s">
        <v>93</v>
      </c>
      <c r="E487" s="1443"/>
      <c r="F487" s="1379">
        <f t="shared" si="355"/>
        <v>500</v>
      </c>
      <c r="G487" s="1305"/>
      <c r="H487" s="1170"/>
      <c r="J487" s="1443"/>
      <c r="K487" s="1206">
        <v>280</v>
      </c>
      <c r="W487" s="134"/>
      <c r="X487" s="134"/>
      <c r="Y487" s="134"/>
      <c r="Z487" s="134"/>
      <c r="AA487" s="134"/>
      <c r="AB487" s="134"/>
      <c r="AC487" s="134"/>
      <c r="AD487" s="134"/>
      <c r="AE487" s="134"/>
      <c r="AF487" s="134"/>
      <c r="AG487" s="134"/>
      <c r="AH487" s="134"/>
      <c r="AI487" s="134"/>
      <c r="AJ487" s="134"/>
      <c r="AK487" s="134"/>
      <c r="AL487" s="134"/>
      <c r="AM487" s="134"/>
    </row>
    <row r="488" s="1299" customFormat="1" ht="16.5" customHeight="1">
      <c r="A488" s="1205">
        <f t="shared" si="364"/>
        <v>367</v>
      </c>
      <c r="B488" s="1073"/>
      <c r="C488" s="230" t="s">
        <v>1457</v>
      </c>
      <c r="D488" s="230" t="s">
        <v>93</v>
      </c>
      <c r="E488" s="1443"/>
      <c r="F488" s="1379">
        <f t="shared" ref="F488:F526" si="365">ROUND(K488*2*85%,-2)</f>
        <v>500</v>
      </c>
      <c r="G488" s="1305"/>
      <c r="H488" s="1170"/>
      <c r="J488" s="1443"/>
      <c r="K488" s="1206">
        <v>280</v>
      </c>
      <c r="W488" s="134"/>
      <c r="X488" s="134"/>
      <c r="Y488" s="134"/>
      <c r="Z488" s="134"/>
      <c r="AA488" s="134"/>
      <c r="AB488" s="134"/>
      <c r="AC488" s="134"/>
      <c r="AD488" s="134"/>
      <c r="AE488" s="134"/>
      <c r="AF488" s="134"/>
      <c r="AG488" s="134"/>
      <c r="AH488" s="134"/>
      <c r="AI488" s="134"/>
      <c r="AJ488" s="134"/>
      <c r="AK488" s="134"/>
      <c r="AL488" s="134"/>
      <c r="AM488" s="134"/>
    </row>
    <row r="489" s="1299" customFormat="1" ht="16.5" customHeight="1">
      <c r="A489" s="1205">
        <f t="shared" si="364"/>
        <v>368</v>
      </c>
      <c r="B489" s="1073"/>
      <c r="C489" s="230" t="s">
        <v>1458</v>
      </c>
      <c r="D489" s="230" t="s">
        <v>93</v>
      </c>
      <c r="E489" s="1443"/>
      <c r="F489" s="1379">
        <f t="shared" si="365"/>
        <v>500</v>
      </c>
      <c r="G489" s="1305"/>
      <c r="H489" s="1170"/>
      <c r="J489" s="1443"/>
      <c r="K489" s="1206">
        <v>280</v>
      </c>
      <c r="W489" s="134"/>
      <c r="X489" s="134"/>
      <c r="Y489" s="134"/>
      <c r="Z489" s="134"/>
      <c r="AA489" s="134"/>
      <c r="AB489" s="134"/>
      <c r="AC489" s="134"/>
      <c r="AD489" s="134"/>
      <c r="AE489" s="134"/>
      <c r="AF489" s="134"/>
      <c r="AG489" s="134"/>
      <c r="AH489" s="134"/>
      <c r="AI489" s="134"/>
      <c r="AJ489" s="134"/>
      <c r="AK489" s="134"/>
      <c r="AL489" s="134"/>
      <c r="AM489" s="134"/>
    </row>
    <row r="490" s="1299" customFormat="1" ht="16.5" customHeight="1">
      <c r="A490" s="1205">
        <f t="shared" si="364"/>
        <v>369</v>
      </c>
      <c r="B490" s="1073"/>
      <c r="C490" s="230" t="s">
        <v>1459</v>
      </c>
      <c r="D490" s="230" t="s">
        <v>93</v>
      </c>
      <c r="E490" s="1443"/>
      <c r="F490" s="1379">
        <f t="shared" si="365"/>
        <v>500</v>
      </c>
      <c r="G490" s="1305"/>
      <c r="H490" s="1170"/>
      <c r="J490" s="1443"/>
      <c r="K490" s="1197">
        <v>280</v>
      </c>
      <c r="W490" s="134"/>
      <c r="X490" s="134"/>
      <c r="Y490" s="134"/>
      <c r="Z490" s="134"/>
      <c r="AA490" s="134"/>
      <c r="AB490" s="134"/>
      <c r="AC490" s="134"/>
      <c r="AD490" s="134"/>
      <c r="AE490" s="134"/>
      <c r="AF490" s="134"/>
      <c r="AG490" s="134"/>
      <c r="AH490" s="134"/>
      <c r="AI490" s="134"/>
      <c r="AJ490" s="134"/>
      <c r="AK490" s="134"/>
      <c r="AL490" s="134"/>
      <c r="AM490" s="134"/>
    </row>
    <row r="491" s="1299" customFormat="1" ht="15" customHeight="1">
      <c r="A491" s="1201"/>
      <c r="B491" s="1202"/>
      <c r="C491" s="240" t="s">
        <v>700</v>
      </c>
      <c r="D491" s="1203"/>
      <c r="E491" s="1506"/>
      <c r="F491" s="1206"/>
      <c r="G491" s="1325"/>
      <c r="H491" s="1170"/>
      <c r="J491" s="1506"/>
      <c r="K491" s="1203"/>
      <c r="W491" s="134"/>
      <c r="X491" s="134"/>
      <c r="Y491" s="134"/>
      <c r="Z491" s="134"/>
      <c r="AA491" s="134"/>
      <c r="AB491" s="134"/>
      <c r="AC491" s="134"/>
      <c r="AD491" s="134"/>
      <c r="AE491" s="134"/>
      <c r="AF491" s="134"/>
      <c r="AG491" s="134"/>
      <c r="AH491" s="134"/>
      <c r="AI491" s="134"/>
      <c r="AJ491" s="134"/>
      <c r="AK491" s="134"/>
      <c r="AL491" s="134"/>
      <c r="AM491" s="134"/>
    </row>
    <row r="492" s="1299" customFormat="1" ht="31.5" customHeight="1">
      <c r="A492" s="1194">
        <f>A490+1</f>
        <v>370</v>
      </c>
      <c r="B492" s="1160"/>
      <c r="C492" s="235" t="s">
        <v>703</v>
      </c>
      <c r="D492" s="235" t="s">
        <v>93</v>
      </c>
      <c r="E492" s="1444"/>
      <c r="F492" s="1206">
        <f t="shared" si="365"/>
        <v>3900</v>
      </c>
      <c r="G492" s="1326" t="s">
        <v>704</v>
      </c>
      <c r="H492" s="1170"/>
      <c r="J492" s="1444"/>
      <c r="K492" s="1197">
        <v>2270</v>
      </c>
      <c r="W492" s="134"/>
      <c r="X492" s="134"/>
      <c r="Y492" s="134"/>
      <c r="Z492" s="134"/>
      <c r="AA492" s="134"/>
      <c r="AB492" s="134"/>
      <c r="AC492" s="134"/>
      <c r="AD492" s="134"/>
      <c r="AE492" s="134"/>
      <c r="AF492" s="134"/>
      <c r="AG492" s="134"/>
      <c r="AH492" s="134"/>
      <c r="AI492" s="134"/>
      <c r="AJ492" s="134"/>
      <c r="AK492" s="134"/>
      <c r="AL492" s="134"/>
      <c r="AM492" s="134"/>
    </row>
    <row r="493" s="140" customFormat="1" ht="18.75" customHeight="1">
      <c r="A493" s="256" t="s">
        <v>1462</v>
      </c>
      <c r="B493" s="257"/>
      <c r="C493" s="257"/>
      <c r="D493" s="257"/>
      <c r="E493" s="257"/>
      <c r="F493" s="257"/>
      <c r="G493" s="258"/>
      <c r="H493" s="1183"/>
    </row>
    <row r="494" ht="15" customHeight="1">
      <c r="A494" s="1243"/>
      <c r="B494" s="202"/>
      <c r="C494" s="240" t="s">
        <v>1463</v>
      </c>
      <c r="D494" s="202"/>
      <c r="E494" s="1456"/>
      <c r="F494" s="205"/>
      <c r="G494" s="241" t="s">
        <v>704</v>
      </c>
      <c r="J494" s="1456"/>
      <c r="K494" s="205"/>
    </row>
    <row r="495" ht="16.5" customHeight="1">
      <c r="A495" s="1205">
        <f>A492+1</f>
        <v>371</v>
      </c>
      <c r="B495" s="208"/>
      <c r="C495" s="230" t="s">
        <v>1464</v>
      </c>
      <c r="D495" s="230" t="s">
        <v>93</v>
      </c>
      <c r="E495" s="1332" t="s">
        <v>57</v>
      </c>
      <c r="F495" s="1332">
        <f t="shared" si="365"/>
        <v>800</v>
      </c>
      <c r="G495" s="231"/>
      <c r="J495" s="1332" t="s">
        <v>57</v>
      </c>
      <c r="K495" s="1332">
        <v>470</v>
      </c>
    </row>
    <row r="496" ht="16.5" customHeight="1">
      <c r="A496" s="1229">
        <f t="shared" ref="A496:A501" si="366">A495+1</f>
        <v>372</v>
      </c>
      <c r="B496" s="208"/>
      <c r="C496" s="230" t="s">
        <v>1465</v>
      </c>
      <c r="D496" s="230" t="s">
        <v>93</v>
      </c>
      <c r="E496" s="219" t="s">
        <v>57</v>
      </c>
      <c r="F496" s="1332">
        <f t="shared" si="365"/>
        <v>800</v>
      </c>
      <c r="G496" s="231"/>
      <c r="J496" s="219" t="s">
        <v>57</v>
      </c>
      <c r="K496" s="1332">
        <v>470</v>
      </c>
    </row>
    <row r="497" ht="16.5" customHeight="1">
      <c r="A497" s="1229">
        <f t="shared" si="366"/>
        <v>373</v>
      </c>
      <c r="B497" s="208"/>
      <c r="C497" s="230" t="s">
        <v>1466</v>
      </c>
      <c r="D497" s="230" t="s">
        <v>93</v>
      </c>
      <c r="E497" s="219" t="s">
        <v>57</v>
      </c>
      <c r="F497" s="1332">
        <f t="shared" si="365"/>
        <v>800</v>
      </c>
      <c r="G497" s="231"/>
      <c r="J497" s="219" t="s">
        <v>57</v>
      </c>
      <c r="K497" s="1332">
        <v>470</v>
      </c>
    </row>
    <row r="498" ht="16.5" customHeight="1">
      <c r="A498" s="1229">
        <f t="shared" si="366"/>
        <v>374</v>
      </c>
      <c r="B498" s="208"/>
      <c r="C498" s="230" t="s">
        <v>1467</v>
      </c>
      <c r="D498" s="230" t="s">
        <v>93</v>
      </c>
      <c r="E498" s="219" t="s">
        <v>57</v>
      </c>
      <c r="F498" s="1332">
        <f t="shared" si="365"/>
        <v>800</v>
      </c>
      <c r="G498" s="231"/>
      <c r="J498" s="219" t="s">
        <v>57</v>
      </c>
      <c r="K498" s="1332">
        <v>470</v>
      </c>
    </row>
    <row r="499" s="1175" customFormat="1" ht="16.5" customHeight="1">
      <c r="A499" s="1229">
        <f t="shared" si="366"/>
        <v>375</v>
      </c>
      <c r="B499" s="208"/>
      <c r="C499" s="230" t="s">
        <v>1468</v>
      </c>
      <c r="D499" s="230" t="s">
        <v>93</v>
      </c>
      <c r="E499" s="219" t="s">
        <v>57</v>
      </c>
      <c r="F499" s="1332">
        <f t="shared" si="365"/>
        <v>800</v>
      </c>
      <c r="G499" s="231"/>
      <c r="H499" s="1324"/>
      <c r="J499" s="219" t="s">
        <v>57</v>
      </c>
      <c r="K499" s="1332">
        <v>470</v>
      </c>
    </row>
    <row r="500" s="1175" customFormat="1" ht="16.5" customHeight="1">
      <c r="A500" s="1229">
        <f t="shared" si="366"/>
        <v>376</v>
      </c>
      <c r="B500" s="208"/>
      <c r="C500" s="230" t="s">
        <v>1469</v>
      </c>
      <c r="D500" s="230" t="s">
        <v>93</v>
      </c>
      <c r="E500" s="219" t="s">
        <v>57</v>
      </c>
      <c r="F500" s="1332">
        <f t="shared" si="365"/>
        <v>800</v>
      </c>
      <c r="G500" s="231"/>
      <c r="H500" s="1324"/>
      <c r="J500" s="219" t="s">
        <v>57</v>
      </c>
      <c r="K500" s="1332">
        <v>470</v>
      </c>
    </row>
    <row r="501" s="1175" customFormat="1" ht="16.5" customHeight="1">
      <c r="A501" s="1244">
        <f t="shared" si="366"/>
        <v>377</v>
      </c>
      <c r="B501" s="251"/>
      <c r="C501" s="253" t="s">
        <v>1470</v>
      </c>
      <c r="D501" s="253" t="s">
        <v>93</v>
      </c>
      <c r="E501" s="1379" t="s">
        <v>57</v>
      </c>
      <c r="F501" s="1332">
        <f t="shared" si="365"/>
        <v>800</v>
      </c>
      <c r="G501" s="254"/>
      <c r="H501" s="1324"/>
      <c r="J501" s="1379" t="s">
        <v>57</v>
      </c>
      <c r="K501" s="1333">
        <v>470</v>
      </c>
    </row>
    <row r="502" s="1175" customFormat="1" ht="15" customHeight="1">
      <c r="A502" s="1243"/>
      <c r="B502" s="1227"/>
      <c r="C502" s="240" t="s">
        <v>1471</v>
      </c>
      <c r="D502" s="202"/>
      <c r="E502" s="1456"/>
      <c r="F502" s="1332">
        <v>5</v>
      </c>
      <c r="G502" s="241" t="s">
        <v>704</v>
      </c>
      <c r="H502" s="1324"/>
      <c r="J502" s="1456"/>
      <c r="K502" s="205"/>
    </row>
    <row r="503" s="1175" customFormat="1" ht="30" customHeight="1">
      <c r="A503" s="1205">
        <f>A501+1</f>
        <v>378</v>
      </c>
      <c r="B503" s="255"/>
      <c r="C503" s="230" t="s">
        <v>1472</v>
      </c>
      <c r="D503" s="230" t="s">
        <v>93</v>
      </c>
      <c r="E503" s="219" t="s">
        <v>57</v>
      </c>
      <c r="F503" s="1332">
        <f t="shared" si="365"/>
        <v>2500</v>
      </c>
      <c r="G503" s="231"/>
      <c r="H503" s="1324"/>
      <c r="J503" s="219" t="s">
        <v>57</v>
      </c>
      <c r="K503" s="1332">
        <v>1460</v>
      </c>
    </row>
    <row r="504" s="1175" customFormat="1" ht="30" customHeight="1">
      <c r="A504" s="1229">
        <f t="shared" ref="A504:A505" si="367">A503+1</f>
        <v>379</v>
      </c>
      <c r="B504" s="255"/>
      <c r="C504" s="230" t="s">
        <v>1473</v>
      </c>
      <c r="D504" s="230" t="s">
        <v>93</v>
      </c>
      <c r="E504" s="219" t="s">
        <v>57</v>
      </c>
      <c r="F504" s="1332">
        <f t="shared" si="365"/>
        <v>2500</v>
      </c>
      <c r="G504" s="231"/>
      <c r="H504" s="1324"/>
      <c r="J504" s="219" t="s">
        <v>57</v>
      </c>
      <c r="K504" s="1332">
        <v>1460</v>
      </c>
    </row>
    <row r="505" s="1175" customFormat="1" ht="30" customHeight="1">
      <c r="A505" s="1229">
        <f t="shared" si="367"/>
        <v>380</v>
      </c>
      <c r="B505" s="215"/>
      <c r="C505" s="230" t="s">
        <v>1474</v>
      </c>
      <c r="D505" s="230" t="s">
        <v>93</v>
      </c>
      <c r="E505" s="219" t="s">
        <v>57</v>
      </c>
      <c r="F505" s="1332">
        <f t="shared" si="365"/>
        <v>2500</v>
      </c>
      <c r="G505" s="231"/>
      <c r="H505" s="1324"/>
      <c r="J505" s="219" t="s">
        <v>57</v>
      </c>
      <c r="K505" s="1332">
        <v>1460</v>
      </c>
    </row>
    <row r="506" s="1175" customFormat="1" ht="15" customHeight="1">
      <c r="A506" s="1243"/>
      <c r="B506" s="202"/>
      <c r="C506" s="1341" t="s">
        <v>1475</v>
      </c>
      <c r="D506" s="1342"/>
      <c r="E506" s="1342"/>
      <c r="F506" s="1343"/>
      <c r="G506" s="259" t="s">
        <v>704</v>
      </c>
      <c r="H506" s="1324"/>
    </row>
    <row r="507" s="1175" customFormat="1" ht="120.75" customHeight="1">
      <c r="A507" s="1205">
        <f>A505+1</f>
        <v>381</v>
      </c>
      <c r="B507" s="1344"/>
      <c r="C507" s="1345" t="s">
        <v>1476</v>
      </c>
      <c r="D507" s="230" t="s">
        <v>93</v>
      </c>
      <c r="E507" s="1332" t="s">
        <v>57</v>
      </c>
      <c r="F507" s="1332">
        <f t="shared" si="365"/>
        <v>19600</v>
      </c>
      <c r="G507" s="248"/>
      <c r="H507" s="1324"/>
      <c r="J507" s="1332" t="s">
        <v>57</v>
      </c>
      <c r="K507" s="1332">
        <v>11540</v>
      </c>
    </row>
    <row r="508" s="1175" customFormat="1" ht="120.75" customHeight="1">
      <c r="A508" s="1229">
        <f t="shared" ref="A508:A528" si="368">A507+1</f>
        <v>382</v>
      </c>
      <c r="B508" s="1344"/>
      <c r="C508" s="1345" t="s">
        <v>1618</v>
      </c>
      <c r="D508" s="230" t="s">
        <v>93</v>
      </c>
      <c r="E508" s="219" t="s">
        <v>57</v>
      </c>
      <c r="F508" s="1332">
        <f t="shared" si="365"/>
        <v>33800</v>
      </c>
      <c r="G508" s="248"/>
      <c r="H508" s="1324"/>
      <c r="J508" s="219" t="s">
        <v>57</v>
      </c>
      <c r="K508" s="1332">
        <v>19890</v>
      </c>
    </row>
    <row r="509" s="1175" customFormat="1" ht="120.75" customHeight="1">
      <c r="A509" s="1229">
        <f t="shared" si="368"/>
        <v>383</v>
      </c>
      <c r="B509" s="1344"/>
      <c r="C509" s="1345" t="s">
        <v>1619</v>
      </c>
      <c r="D509" s="230" t="s">
        <v>93</v>
      </c>
      <c r="E509" s="219" t="s">
        <v>57</v>
      </c>
      <c r="F509" s="1332">
        <f t="shared" si="365"/>
        <v>36900</v>
      </c>
      <c r="G509" s="248"/>
      <c r="H509" s="1324"/>
      <c r="J509" s="219" t="s">
        <v>57</v>
      </c>
      <c r="K509" s="1332">
        <v>21700</v>
      </c>
    </row>
    <row r="510" s="1175" customFormat="1" ht="150.75" customHeight="1">
      <c r="A510" s="1291">
        <f t="shared" si="368"/>
        <v>384</v>
      </c>
      <c r="B510" s="1346"/>
      <c r="C510" s="1347" t="s">
        <v>1620</v>
      </c>
      <c r="D510" s="253" t="s">
        <v>93</v>
      </c>
      <c r="E510" s="1379" t="s">
        <v>57</v>
      </c>
      <c r="F510" s="1332">
        <f t="shared" si="365"/>
        <v>68400</v>
      </c>
      <c r="G510" s="248"/>
      <c r="H510" s="1324"/>
      <c r="J510" s="1379" t="s">
        <v>57</v>
      </c>
      <c r="K510" s="1333">
        <v>40220</v>
      </c>
    </row>
    <row r="511" s="1175" customFormat="1" ht="19.5" customHeight="1">
      <c r="A511" s="1243"/>
      <c r="B511" s="1349"/>
      <c r="C511" s="1341" t="s">
        <v>1481</v>
      </c>
      <c r="D511" s="1342"/>
      <c r="E511" s="1342"/>
      <c r="F511" s="1343"/>
      <c r="G511" s="259" t="s">
        <v>704</v>
      </c>
      <c r="H511" s="1324"/>
    </row>
    <row r="512" s="1175" customFormat="1" ht="94.5" customHeight="1">
      <c r="A512" s="1229">
        <f>A510+1</f>
        <v>385</v>
      </c>
      <c r="B512" s="1344"/>
      <c r="C512" s="1345" t="s">
        <v>1482</v>
      </c>
      <c r="D512" s="230" t="s">
        <v>93</v>
      </c>
      <c r="E512" s="219" t="s">
        <v>57</v>
      </c>
      <c r="F512" s="1332">
        <f t="shared" si="365"/>
        <v>36300</v>
      </c>
      <c r="G512" s="248"/>
      <c r="H512" s="1324"/>
      <c r="J512" s="219" t="s">
        <v>57</v>
      </c>
      <c r="K512" s="1519">
        <v>21330</v>
      </c>
    </row>
    <row r="513" s="1175" customFormat="1" ht="125.25" customHeight="1">
      <c r="A513" s="1229">
        <f t="shared" si="368"/>
        <v>386</v>
      </c>
      <c r="B513" s="1344"/>
      <c r="C513" s="1345" t="s">
        <v>1483</v>
      </c>
      <c r="D513" s="230" t="s">
        <v>93</v>
      </c>
      <c r="E513" s="219" t="s">
        <v>57</v>
      </c>
      <c r="F513" s="1332">
        <f t="shared" si="365"/>
        <v>64700</v>
      </c>
      <c r="G513" s="248"/>
      <c r="H513" s="1324"/>
      <c r="J513" s="219" t="s">
        <v>57</v>
      </c>
      <c r="K513" s="1520">
        <v>38040</v>
      </c>
    </row>
    <row r="514" s="1175" customFormat="1" ht="113.25" customHeight="1">
      <c r="A514" s="1229">
        <f t="shared" si="368"/>
        <v>387</v>
      </c>
      <c r="B514" s="1344"/>
      <c r="C514" s="1345" t="s">
        <v>1621</v>
      </c>
      <c r="D514" s="230" t="s">
        <v>93</v>
      </c>
      <c r="E514" s="219" t="s">
        <v>57</v>
      </c>
      <c r="F514" s="1332">
        <f t="shared" si="365"/>
        <v>70800</v>
      </c>
      <c r="G514" s="248"/>
      <c r="H514" s="1324"/>
      <c r="J514" s="219" t="s">
        <v>57</v>
      </c>
      <c r="K514" s="1520">
        <v>41650</v>
      </c>
    </row>
    <row r="515" ht="143.25" customHeight="1">
      <c r="A515" s="1276">
        <f t="shared" si="368"/>
        <v>388</v>
      </c>
      <c r="B515" s="1350"/>
      <c r="C515" s="1351" t="s">
        <v>1485</v>
      </c>
      <c r="D515" s="235" t="s">
        <v>93</v>
      </c>
      <c r="E515" s="1251" t="s">
        <v>57</v>
      </c>
      <c r="F515" s="1332">
        <f t="shared" si="365"/>
        <v>41200</v>
      </c>
      <c r="G515" s="260"/>
      <c r="J515" s="1251" t="s">
        <v>57</v>
      </c>
      <c r="K515" s="1521">
        <v>24240</v>
      </c>
    </row>
    <row r="516" s="1265" customFormat="1">
      <c r="A516" s="262"/>
      <c r="E516" s="1522"/>
      <c r="G516" s="1327"/>
      <c r="H516" s="1170"/>
      <c r="J516" s="1522"/>
      <c r="W516" s="134"/>
      <c r="X516" s="134"/>
      <c r="Y516" s="134"/>
      <c r="Z516" s="134"/>
      <c r="AA516" s="134"/>
      <c r="AB516" s="134"/>
      <c r="AC516" s="134"/>
      <c r="AD516" s="134"/>
      <c r="AE516" s="134"/>
      <c r="AF516" s="134"/>
      <c r="AG516" s="134"/>
      <c r="AH516" s="134"/>
      <c r="AI516" s="134"/>
      <c r="AJ516" s="134"/>
      <c r="AK516" s="134"/>
      <c r="AL516" s="134"/>
      <c r="AM516" s="134"/>
    </row>
    <row r="517" s="1265" customFormat="1">
      <c r="A517" s="262"/>
      <c r="E517" s="1522"/>
      <c r="G517" s="1327"/>
      <c r="H517" s="1170"/>
      <c r="J517" s="1522"/>
      <c r="W517" s="134"/>
      <c r="X517" s="134"/>
      <c r="Y517" s="134"/>
      <c r="Z517" s="134"/>
      <c r="AA517" s="134"/>
      <c r="AB517" s="134"/>
      <c r="AC517" s="134"/>
      <c r="AD517" s="134"/>
      <c r="AE517" s="134"/>
      <c r="AF517" s="134"/>
      <c r="AG517" s="134"/>
      <c r="AH517" s="134"/>
      <c r="AI517" s="134"/>
      <c r="AJ517" s="134"/>
      <c r="AK517" s="134"/>
      <c r="AL517" s="134"/>
      <c r="AM517" s="134"/>
    </row>
    <row r="518" s="1265" customFormat="1">
      <c r="A518" s="262"/>
      <c r="E518" s="1522"/>
      <c r="G518" s="1327"/>
      <c r="H518" s="1170"/>
      <c r="J518" s="1522"/>
      <c r="W518" s="134"/>
      <c r="X518" s="134"/>
      <c r="Y518" s="134"/>
      <c r="Z518" s="134"/>
      <c r="AA518" s="134"/>
      <c r="AB518" s="134"/>
      <c r="AC518" s="134"/>
      <c r="AD518" s="134"/>
      <c r="AE518" s="134"/>
      <c r="AF518" s="134"/>
      <c r="AG518" s="134"/>
      <c r="AH518" s="134"/>
      <c r="AI518" s="134"/>
      <c r="AJ518" s="134"/>
      <c r="AK518" s="134"/>
      <c r="AL518" s="134"/>
      <c r="AM518" s="134"/>
    </row>
    <row r="519" s="1265" customFormat="1" ht="33" customHeight="1">
      <c r="A519" s="262"/>
      <c r="E519" s="1522"/>
      <c r="G519" s="1327"/>
      <c r="H519" s="1170"/>
      <c r="J519" s="1522"/>
      <c r="W519" s="134"/>
      <c r="X519" s="134"/>
      <c r="Y519" s="134"/>
      <c r="Z519" s="134"/>
      <c r="AA519" s="134"/>
      <c r="AB519" s="134"/>
      <c r="AC519" s="134"/>
      <c r="AD519" s="134"/>
      <c r="AE519" s="134"/>
      <c r="AF519" s="134"/>
      <c r="AG519" s="134"/>
      <c r="AH519" s="134"/>
      <c r="AI519" s="134"/>
      <c r="AJ519" s="134"/>
      <c r="AK519" s="134"/>
      <c r="AL519" s="134"/>
      <c r="AM519" s="134"/>
    </row>
    <row r="520" ht="18.75">
      <c r="C520" s="263" t="s">
        <v>616</v>
      </c>
    </row>
    <row r="521" s="264" customFormat="1" ht="23.25" customHeight="1">
      <c r="A521" s="1249" t="s">
        <v>83</v>
      </c>
      <c r="B521" s="266" t="s">
        <v>617</v>
      </c>
      <c r="C521" s="266" t="s">
        <v>618</v>
      </c>
      <c r="D521" s="266" t="s">
        <v>619</v>
      </c>
      <c r="E521" s="1523" t="s">
        <v>705</v>
      </c>
      <c r="F521" s="1524"/>
      <c r="G521" s="1525"/>
      <c r="H521" s="1526"/>
      <c r="I521" s="266" t="s">
        <v>619</v>
      </c>
      <c r="J521" s="1523" t="s">
        <v>705</v>
      </c>
      <c r="K521" s="1524"/>
    </row>
    <row r="522" s="269" customFormat="1" ht="39.75" customHeight="1">
      <c r="A522" s="1356">
        <v>1</v>
      </c>
      <c r="B522" s="271" t="s">
        <v>620</v>
      </c>
      <c r="C522" s="272" t="s">
        <v>621</v>
      </c>
      <c r="D522" s="279">
        <f>ROUND(I522*2*80%,-2)</f>
        <v>700</v>
      </c>
      <c r="E522" s="274" t="s">
        <v>622</v>
      </c>
      <c r="F522" s="274" t="s">
        <v>623</v>
      </c>
      <c r="G522" s="1527"/>
      <c r="H522" s="1528"/>
      <c r="I522" s="279">
        <v>450</v>
      </c>
      <c r="J522" s="274" t="s">
        <v>622</v>
      </c>
      <c r="K522" s="274" t="s">
        <v>623</v>
      </c>
    </row>
    <row r="523" s="269" customFormat="1" ht="31.5" customHeight="1">
      <c r="A523" s="1356">
        <f t="shared" si="368"/>
        <v>2</v>
      </c>
      <c r="B523" s="271" t="s">
        <v>624</v>
      </c>
      <c r="C523" s="271" t="s">
        <v>625</v>
      </c>
      <c r="D523" s="279">
        <f t="shared" ref="D523:D528" si="369">ROUND(I523*2*85%,-2)</f>
        <v>300</v>
      </c>
      <c r="E523" s="279">
        <f t="shared" ref="E523:E526" si="370">ROUND(J523*2*85%,-2)</f>
        <v>1300</v>
      </c>
      <c r="F523" s="279">
        <f t="shared" si="365"/>
        <v>1600</v>
      </c>
      <c r="G523" s="1529"/>
      <c r="H523" s="1528"/>
      <c r="I523" s="277">
        <v>170</v>
      </c>
      <c r="J523" s="277">
        <v>790</v>
      </c>
      <c r="K523" s="277">
        <v>960</v>
      </c>
    </row>
    <row r="524" s="269" customFormat="1" ht="31.5" customHeight="1">
      <c r="A524" s="1356">
        <f t="shared" si="368"/>
        <v>3</v>
      </c>
      <c r="B524" s="271" t="s">
        <v>626</v>
      </c>
      <c r="C524" s="271" t="s">
        <v>627</v>
      </c>
      <c r="D524" s="279">
        <f t="shared" si="369"/>
        <v>400</v>
      </c>
      <c r="E524" s="279">
        <f t="shared" si="370"/>
        <v>1500</v>
      </c>
      <c r="F524" s="279">
        <f t="shared" si="365"/>
        <v>1900</v>
      </c>
      <c r="G524" s="1529"/>
      <c r="H524" s="1528"/>
      <c r="I524" s="277">
        <v>220</v>
      </c>
      <c r="J524" s="277">
        <v>890</v>
      </c>
      <c r="K524" s="277">
        <v>1110</v>
      </c>
    </row>
    <row r="525" s="269" customFormat="1" ht="31.5" customHeight="1">
      <c r="A525" s="1356">
        <f t="shared" si="368"/>
        <v>4</v>
      </c>
      <c r="B525" s="271" t="s">
        <v>628</v>
      </c>
      <c r="C525" s="272" t="s">
        <v>629</v>
      </c>
      <c r="D525" s="279">
        <f t="shared" si="369"/>
        <v>1000</v>
      </c>
      <c r="E525" s="279">
        <f t="shared" si="370"/>
        <v>2800</v>
      </c>
      <c r="F525" s="279">
        <f t="shared" si="365"/>
        <v>3800</v>
      </c>
      <c r="G525" s="1527"/>
      <c r="H525" s="1528"/>
      <c r="I525" s="279">
        <v>600</v>
      </c>
      <c r="J525" s="279">
        <v>1650</v>
      </c>
      <c r="K525" s="279">
        <v>2250</v>
      </c>
    </row>
    <row r="526" s="269" customFormat="1" ht="31.5" customHeight="1">
      <c r="A526" s="1356">
        <f t="shared" si="368"/>
        <v>5</v>
      </c>
      <c r="B526" s="271" t="s">
        <v>630</v>
      </c>
      <c r="C526" s="279" t="s">
        <v>631</v>
      </c>
      <c r="D526" s="279">
        <f t="shared" si="369"/>
        <v>1400</v>
      </c>
      <c r="E526" s="279">
        <f t="shared" si="370"/>
        <v>3600</v>
      </c>
      <c r="F526" s="279">
        <f t="shared" si="365"/>
        <v>5000</v>
      </c>
      <c r="G526" s="1527"/>
      <c r="H526" s="1528"/>
      <c r="I526" s="279">
        <v>840</v>
      </c>
      <c r="J526" s="279">
        <v>2130</v>
      </c>
      <c r="K526" s="279">
        <v>2970</v>
      </c>
    </row>
    <row r="527" s="269" customFormat="1" ht="31.5" customHeight="1">
      <c r="A527" s="1356">
        <f t="shared" si="368"/>
        <v>6</v>
      </c>
      <c r="B527" s="271" t="s">
        <v>1622</v>
      </c>
      <c r="C527" s="279" t="s">
        <v>1623</v>
      </c>
      <c r="D527" s="279">
        <f t="shared" si="369"/>
        <v>5100</v>
      </c>
      <c r="E527" s="279" t="s">
        <v>57</v>
      </c>
      <c r="F527" s="279" t="s">
        <v>57</v>
      </c>
      <c r="G527" s="1527"/>
      <c r="H527" s="1528"/>
      <c r="I527" s="279">
        <v>3000</v>
      </c>
      <c r="J527" s="1348" t="s">
        <v>57</v>
      </c>
      <c r="K527" s="1348" t="s">
        <v>57</v>
      </c>
    </row>
    <row r="528" s="269" customFormat="1" ht="34.5" customHeight="1">
      <c r="A528" s="1356">
        <f t="shared" si="368"/>
        <v>7</v>
      </c>
      <c r="B528" s="271" t="s">
        <v>700</v>
      </c>
      <c r="C528" s="279" t="s">
        <v>1489</v>
      </c>
      <c r="D528" s="279">
        <f t="shared" si="369"/>
        <v>900</v>
      </c>
      <c r="E528" s="279" t="s">
        <v>57</v>
      </c>
      <c r="F528" s="279" t="s">
        <v>57</v>
      </c>
      <c r="G528" s="1527"/>
      <c r="H528" s="1528"/>
      <c r="I528" s="279">
        <v>500</v>
      </c>
      <c r="J528" s="279" t="s">
        <v>57</v>
      </c>
      <c r="K528" s="279" t="s">
        <v>57</v>
      </c>
    </row>
    <row r="531" ht="23.25">
      <c r="A531" s="1356"/>
      <c r="B531" s="169"/>
      <c r="C531" s="1357" t="s">
        <v>1492</v>
      </c>
      <c r="D531" s="169"/>
      <c r="E531" s="1358"/>
    </row>
    <row r="532">
      <c r="A532" s="1359"/>
      <c r="B532" s="1360"/>
      <c r="C532" s="312" t="s">
        <v>1493</v>
      </c>
      <c r="D532" s="1361" t="s">
        <v>93</v>
      </c>
      <c r="E532" s="1362" t="s">
        <v>1624</v>
      </c>
    </row>
    <row r="533">
      <c r="A533" s="1359"/>
      <c r="B533" s="1363"/>
      <c r="C533" s="312" t="s">
        <v>1495</v>
      </c>
      <c r="D533" s="1361" t="s">
        <v>93</v>
      </c>
      <c r="E533" s="1362" t="s">
        <v>1624</v>
      </c>
    </row>
    <row r="534">
      <c r="A534" s="1359"/>
      <c r="B534" s="1363"/>
      <c r="C534" s="312" t="s">
        <v>1496</v>
      </c>
      <c r="D534" s="1361" t="s">
        <v>93</v>
      </c>
      <c r="E534" s="1362" t="s">
        <v>1624</v>
      </c>
    </row>
    <row r="535">
      <c r="A535" s="1359"/>
      <c r="B535" s="1363"/>
      <c r="C535" s="312" t="s">
        <v>1497</v>
      </c>
      <c r="D535" s="1361" t="s">
        <v>93</v>
      </c>
      <c r="E535" s="1362" t="s">
        <v>1624</v>
      </c>
    </row>
    <row r="536">
      <c r="A536" s="1359"/>
      <c r="B536" s="1364"/>
      <c r="C536" s="312" t="s">
        <v>1498</v>
      </c>
      <c r="D536" s="1361" t="s">
        <v>93</v>
      </c>
      <c r="E536" s="1362" t="s">
        <v>1624</v>
      </c>
    </row>
    <row r="537">
      <c r="A537" s="1365"/>
      <c r="B537" s="367"/>
      <c r="C537" s="1530" t="s">
        <v>1499</v>
      </c>
      <c r="D537" s="1531"/>
      <c r="E537" s="312"/>
      <c r="F537" s="137"/>
      <c r="G537" s="1170"/>
      <c r="H537" s="134"/>
      <c r="I537" s="1374"/>
      <c r="J537" s="134"/>
    </row>
    <row r="538">
      <c r="A538" s="1365"/>
      <c r="B538" s="402"/>
      <c r="C538" s="312" t="s">
        <v>1500</v>
      </c>
      <c r="D538" s="312" t="s">
        <v>93</v>
      </c>
      <c r="E538" s="1368" t="s">
        <v>1625</v>
      </c>
    </row>
    <row r="539">
      <c r="A539" s="1365"/>
      <c r="B539" s="468"/>
      <c r="C539" s="312" t="s">
        <v>1502</v>
      </c>
      <c r="D539" s="312" t="s">
        <v>93</v>
      </c>
      <c r="E539" s="1368" t="s">
        <v>1625</v>
      </c>
    </row>
    <row r="540">
      <c r="A540" s="1365"/>
      <c r="B540" s="374"/>
      <c r="C540" s="312" t="s">
        <v>1503</v>
      </c>
      <c r="D540" s="312" t="s">
        <v>93</v>
      </c>
      <c r="E540" s="1368" t="s">
        <v>1625</v>
      </c>
    </row>
    <row r="541">
      <c r="A541" s="1356"/>
      <c r="B541" s="251"/>
      <c r="C541" s="1532" t="s">
        <v>1626</v>
      </c>
      <c r="D541" s="169"/>
      <c r="E541" s="1358"/>
    </row>
    <row r="542">
      <c r="A542" s="1356"/>
      <c r="B542" s="255"/>
      <c r="C542" s="169" t="s">
        <v>1627</v>
      </c>
      <c r="D542" s="169" t="s">
        <v>93</v>
      </c>
      <c r="E542" s="169">
        <v>15900</v>
      </c>
    </row>
    <row r="543">
      <c r="A543" s="1356"/>
      <c r="B543" s="215"/>
      <c r="C543" s="169"/>
      <c r="D543" s="169"/>
      <c r="E543" s="1358"/>
    </row>
    <row r="544">
      <c r="A544" s="1356"/>
      <c r="B544" s="169"/>
      <c r="C544" s="169"/>
      <c r="D544" s="169"/>
      <c r="E544" s="1358"/>
    </row>
    <row r="545">
      <c r="A545" s="1356"/>
      <c r="B545" s="169"/>
      <c r="C545" s="169"/>
      <c r="D545" s="169"/>
      <c r="E545" s="1358"/>
    </row>
  </sheetData>
  <mergeCells count="166">
    <mergeCell ref="A6:G6"/>
    <mergeCell ref="B7:B12"/>
    <mergeCell ref="G7:G18"/>
    <mergeCell ref="B14:B17"/>
    <mergeCell ref="G19:G32"/>
    <mergeCell ref="B21:B22"/>
    <mergeCell ref="B23:B25"/>
    <mergeCell ref="B27:B29"/>
    <mergeCell ref="B30:B32"/>
    <mergeCell ref="B33:B35"/>
    <mergeCell ref="G33:G40"/>
    <mergeCell ref="B36:B38"/>
    <mergeCell ref="B39:B40"/>
    <mergeCell ref="G41:G54"/>
    <mergeCell ref="B42:B45"/>
    <mergeCell ref="B47:B50"/>
    <mergeCell ref="B51:B54"/>
    <mergeCell ref="G55:G71"/>
    <mergeCell ref="B56:B58"/>
    <mergeCell ref="H56:S56"/>
    <mergeCell ref="B60:B62"/>
    <mergeCell ref="B64:B67"/>
    <mergeCell ref="B68:B71"/>
    <mergeCell ref="B72:B76"/>
    <mergeCell ref="G72:G85"/>
    <mergeCell ref="B78:B81"/>
    <mergeCell ref="B82:B85"/>
    <mergeCell ref="B86:B91"/>
    <mergeCell ref="G86:G102"/>
    <mergeCell ref="B93:B97"/>
    <mergeCell ref="B98:B102"/>
    <mergeCell ref="B103:B105"/>
    <mergeCell ref="G103:G122"/>
    <mergeCell ref="B107:B109"/>
    <mergeCell ref="B110:B111"/>
    <mergeCell ref="B112:B113"/>
    <mergeCell ref="B115:B118"/>
    <mergeCell ref="B119:B122"/>
    <mergeCell ref="G123:G127"/>
    <mergeCell ref="B125:B127"/>
    <mergeCell ref="B128:B132"/>
    <mergeCell ref="G128:G141"/>
    <mergeCell ref="B134:B137"/>
    <mergeCell ref="B138:B141"/>
    <mergeCell ref="B142:B147"/>
    <mergeCell ref="G142:G147"/>
    <mergeCell ref="B148:B153"/>
    <mergeCell ref="G148:G169"/>
    <mergeCell ref="B154:B158"/>
    <mergeCell ref="B160:B164"/>
    <mergeCell ref="B165:B169"/>
    <mergeCell ref="G170:G196"/>
    <mergeCell ref="B171:B175"/>
    <mergeCell ref="B176:B180"/>
    <mergeCell ref="B181:B185"/>
    <mergeCell ref="B187:B191"/>
    <mergeCell ref="B192:B196"/>
    <mergeCell ref="B197:B201"/>
    <mergeCell ref="G197:G208"/>
    <mergeCell ref="B203:B205"/>
    <mergeCell ref="B206:B208"/>
    <mergeCell ref="B209:B213"/>
    <mergeCell ref="G209:G223"/>
    <mergeCell ref="B220:B221"/>
    <mergeCell ref="B222:B223"/>
    <mergeCell ref="B224:B227"/>
    <mergeCell ref="G224:G234"/>
    <mergeCell ref="B229:B231"/>
    <mergeCell ref="B232:B234"/>
    <mergeCell ref="B235:B238"/>
    <mergeCell ref="G235:G252"/>
    <mergeCell ref="B239:B241"/>
    <mergeCell ref="B242:B245"/>
    <mergeCell ref="B247:B249"/>
    <mergeCell ref="B250:B252"/>
    <mergeCell ref="G253:G262"/>
    <mergeCell ref="B254:B256"/>
    <mergeCell ref="B257:B259"/>
    <mergeCell ref="B260:B262"/>
    <mergeCell ref="G263:G272"/>
    <mergeCell ref="B264:B266"/>
    <mergeCell ref="B267:B269"/>
    <mergeCell ref="B270:B272"/>
    <mergeCell ref="A273:G273"/>
    <mergeCell ref="B274:B276"/>
    <mergeCell ref="G274:G276"/>
    <mergeCell ref="B278:B279"/>
    <mergeCell ref="G278:G279"/>
    <mergeCell ref="B280:B286"/>
    <mergeCell ref="G280:G286"/>
    <mergeCell ref="B287:B295"/>
    <mergeCell ref="G287:G295"/>
    <mergeCell ref="B296:B304"/>
    <mergeCell ref="G296:G304"/>
    <mergeCell ref="B306:B307"/>
    <mergeCell ref="G306:G307"/>
    <mergeCell ref="B309:B315"/>
    <mergeCell ref="G309:G315"/>
    <mergeCell ref="B316:B319"/>
    <mergeCell ref="G316:G319"/>
    <mergeCell ref="A320:G320"/>
    <mergeCell ref="G321:G334"/>
    <mergeCell ref="B322:B334"/>
    <mergeCell ref="G335:G338"/>
    <mergeCell ref="B336:B338"/>
    <mergeCell ref="G339:G353"/>
    <mergeCell ref="B340:B353"/>
    <mergeCell ref="G354:G357"/>
    <mergeCell ref="B355:B357"/>
    <mergeCell ref="G358:G371"/>
    <mergeCell ref="B359:B371"/>
    <mergeCell ref="G372:G375"/>
    <mergeCell ref="B373:B375"/>
    <mergeCell ref="G376:G389"/>
    <mergeCell ref="B377:B389"/>
    <mergeCell ref="G390:G393"/>
    <mergeCell ref="B391:B393"/>
    <mergeCell ref="G394:G401"/>
    <mergeCell ref="B395:B401"/>
    <mergeCell ref="G402:G409"/>
    <mergeCell ref="B403:B409"/>
    <mergeCell ref="A410:G410"/>
    <mergeCell ref="B411:G411"/>
    <mergeCell ref="G412:G414"/>
    <mergeCell ref="B413:B414"/>
    <mergeCell ref="B415:G415"/>
    <mergeCell ref="G416:G420"/>
    <mergeCell ref="B417:B420"/>
    <mergeCell ref="B421:G421"/>
    <mergeCell ref="G422:G426"/>
    <mergeCell ref="B423:B426"/>
    <mergeCell ref="G427:G431"/>
    <mergeCell ref="B428:B431"/>
    <mergeCell ref="B432:G432"/>
    <mergeCell ref="G433:G437"/>
    <mergeCell ref="B434:B437"/>
    <mergeCell ref="G438:G442"/>
    <mergeCell ref="B439:B442"/>
    <mergeCell ref="G443:G448"/>
    <mergeCell ref="B444:B448"/>
    <mergeCell ref="B449:B455"/>
    <mergeCell ref="G449:G455"/>
    <mergeCell ref="B456:B459"/>
    <mergeCell ref="G456:G459"/>
    <mergeCell ref="B460:B470"/>
    <mergeCell ref="G460:G470"/>
    <mergeCell ref="B471:B481"/>
    <mergeCell ref="G471:G481"/>
    <mergeCell ref="B482:B490"/>
    <mergeCell ref="G482:G490"/>
    <mergeCell ref="B491:B492"/>
    <mergeCell ref="A493:G493"/>
    <mergeCell ref="G494:G501"/>
    <mergeCell ref="B495:B501"/>
    <mergeCell ref="B502:B505"/>
    <mergeCell ref="G502:G505"/>
    <mergeCell ref="C506:F506"/>
    <mergeCell ref="G506:G510"/>
    <mergeCell ref="C511:F511"/>
    <mergeCell ref="G511:G515"/>
    <mergeCell ref="E521:F521"/>
    <mergeCell ref="J521:K521"/>
    <mergeCell ref="B532:B536"/>
    <mergeCell ref="C537:D537"/>
    <mergeCell ref="B538:B540"/>
    <mergeCell ref="B541:B543"/>
  </mergeCells>
  <printOptions headings="0" gridLines="0"/>
  <pageMargins left="0.69999999999999996" right="0.69999999999999996" top="0.75" bottom="0.75" header="0.29999999999999999" footer="0.29999999999999999"/>
  <pageSetup paperSize="9" scale="100" fitToWidth="1" fitToHeight="1" pageOrder="downThenOver" orientation="portrait" usePrinterDefaults="1" blackAndWhite="0" draft="0" cellComments="none" useFirstPageNumber="0" errors="displayed" horizontalDpi="600" verticalDpi="600" copies="1"/>
  <headerFooter/>
  <drawing r:id="rId1"/>
</worksheet>
</file>

<file path=xl/worksheets/sheet1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">
  <sheetPr>
    <outlinePr applyStyles="0" summaryBelow="1" summaryRight="1" showOutlineSymbols="1"/>
    <pageSetUpPr autoPageBreaks="1" fitToPage="1"/>
  </sheetPr>
  <sheetViews>
    <sheetView showRuler="1" topLeftCell="A259" zoomScale="70" workbookViewId="0">
      <selection activeCell="F296" activeCellId="0" sqref="F296"/>
    </sheetView>
  </sheetViews>
  <sheetFormatPr defaultRowHeight="14.25"/>
  <cols>
    <col customWidth="1" min="1" max="1" style="1533" width="5.28515625"/>
    <col customWidth="1" min="2" max="2" style="1534" width="15.85546875"/>
    <col customWidth="1" min="3" max="3" style="1535" width="19.140625"/>
    <col customWidth="1" min="4" max="4" style="1534" width="70.7109375"/>
    <col customWidth="1" min="5" max="5" style="1534" width="7.5703125"/>
    <col customWidth="1" min="6" max="6" style="1536" width="13.5703125"/>
    <col customWidth="1" min="7" max="7" style="1534" width="9.7109375"/>
    <col customWidth="1" min="8" max="8" style="1537" width="11.7109375"/>
    <col customWidth="1" min="9" max="9" style="280" width="10.42578125"/>
    <col customWidth="1" min="10" max="10" style="280" width="9.140625"/>
    <col customWidth="1" min="11" max="11" style="1534" width="9.7109375"/>
    <col customWidth="1" min="12" max="22" style="280" width="9.140625"/>
    <col min="23" max="16384" style="280" width="9.140625"/>
  </cols>
  <sheetData>
    <row r="1">
      <c r="A1" s="282"/>
      <c r="B1" s="283"/>
      <c r="C1" s="1538"/>
      <c r="D1" s="736"/>
      <c r="E1" s="1538"/>
      <c r="F1" s="1375"/>
      <c r="G1" s="736"/>
      <c r="H1" s="737" t="s">
        <v>1628</v>
      </c>
      <c r="K1" s="736"/>
    </row>
    <row r="2">
      <c r="A2" s="736"/>
      <c r="B2" s="283"/>
      <c r="C2" s="1538"/>
      <c r="D2" s="736"/>
      <c r="E2" s="1538"/>
      <c r="F2" s="1375"/>
      <c r="G2" s="736"/>
      <c r="H2" s="737" t="s">
        <v>2</v>
      </c>
      <c r="K2" s="736"/>
    </row>
    <row r="3" ht="18.75">
      <c r="A3" s="736"/>
      <c r="B3" s="283"/>
      <c r="C3" s="1538"/>
      <c r="D3" s="1539"/>
      <c r="E3" s="1538"/>
      <c r="F3" s="1375"/>
      <c r="G3" s="736"/>
      <c r="H3" s="737" t="s">
        <v>856</v>
      </c>
      <c r="K3" s="736"/>
    </row>
    <row r="4" ht="19.5">
      <c r="D4" s="1540" t="s">
        <v>82</v>
      </c>
      <c r="G4" s="1541"/>
      <c r="K4" s="1541"/>
    </row>
    <row r="5" ht="28.5">
      <c r="A5" s="1542" t="s">
        <v>83</v>
      </c>
      <c r="B5" s="1543"/>
      <c r="C5" s="1544" t="s">
        <v>84</v>
      </c>
      <c r="D5" s="1545" t="s">
        <v>85</v>
      </c>
      <c r="E5" s="1545" t="s">
        <v>86</v>
      </c>
      <c r="F5" s="1546" t="s">
        <v>635</v>
      </c>
      <c r="G5" s="1545" t="s">
        <v>10</v>
      </c>
      <c r="H5" s="1547" t="s">
        <v>87</v>
      </c>
      <c r="K5" s="1545" t="s">
        <v>10</v>
      </c>
    </row>
    <row r="6" ht="18.75">
      <c r="A6" s="1548" t="s">
        <v>88</v>
      </c>
      <c r="B6" s="1549"/>
      <c r="C6" s="1549"/>
      <c r="D6" s="1549"/>
      <c r="E6" s="1549"/>
      <c r="F6" s="1549"/>
      <c r="G6" s="1549"/>
      <c r="H6" s="1550"/>
    </row>
    <row r="7">
      <c r="A7" s="1551"/>
      <c r="B7" s="1552"/>
      <c r="C7" s="1553"/>
      <c r="D7" s="1554" t="s">
        <v>89</v>
      </c>
      <c r="E7" s="1555"/>
      <c r="F7" s="1556" t="s">
        <v>57</v>
      </c>
      <c r="G7" s="1557"/>
      <c r="H7" s="1558" t="s">
        <v>90</v>
      </c>
      <c r="K7" s="1557"/>
    </row>
    <row r="8">
      <c r="A8" s="1559">
        <v>1</v>
      </c>
      <c r="B8" s="1560"/>
      <c r="C8" s="312" t="s">
        <v>1629</v>
      </c>
      <c r="D8" s="312" t="s">
        <v>95</v>
      </c>
      <c r="E8" s="312" t="s">
        <v>93</v>
      </c>
      <c r="F8" s="1362" t="s">
        <v>57</v>
      </c>
      <c r="G8" s="313">
        <f t="shared" ref="G8:G71" si="371">ROUND(K8+K8*80%,-2)</f>
        <v>4500</v>
      </c>
      <c r="H8" s="1561"/>
      <c r="K8" s="1562">
        <v>2510</v>
      </c>
    </row>
    <row r="9">
      <c r="A9" s="1559">
        <v>2</v>
      </c>
      <c r="B9" s="1563"/>
      <c r="C9" s="312" t="s">
        <v>1630</v>
      </c>
      <c r="D9" s="312" t="s">
        <v>92</v>
      </c>
      <c r="E9" s="312" t="s">
        <v>93</v>
      </c>
      <c r="F9" s="1362" t="s">
        <v>57</v>
      </c>
      <c r="G9" s="313">
        <f t="shared" si="371"/>
        <v>5600</v>
      </c>
      <c r="H9" s="1561"/>
      <c r="K9" s="1562">
        <v>3110</v>
      </c>
    </row>
    <row r="10">
      <c r="A10" s="1559"/>
      <c r="B10" s="1564"/>
      <c r="C10" s="1565"/>
      <c r="D10" s="1566" t="s">
        <v>96</v>
      </c>
      <c r="E10" s="1567"/>
      <c r="F10" s="1362" t="s">
        <v>57</v>
      </c>
      <c r="G10" s="313"/>
      <c r="H10" s="1561"/>
      <c r="K10" s="1568"/>
    </row>
    <row r="11">
      <c r="A11" s="1559">
        <f>A9+1</f>
        <v>3</v>
      </c>
      <c r="B11" s="1564"/>
      <c r="C11" s="312" t="s">
        <v>1631</v>
      </c>
      <c r="D11" s="312" t="s">
        <v>98</v>
      </c>
      <c r="E11" s="312" t="s">
        <v>93</v>
      </c>
      <c r="F11" s="1362" t="s">
        <v>57</v>
      </c>
      <c r="G11" s="313">
        <f t="shared" si="371"/>
        <v>3800</v>
      </c>
      <c r="H11" s="1561"/>
      <c r="K11" s="1562">
        <v>2120</v>
      </c>
    </row>
    <row r="12">
      <c r="A12" s="1559">
        <f t="shared" ref="A12:A13" si="372">A11+1</f>
        <v>4</v>
      </c>
      <c r="B12" s="1564"/>
      <c r="C12" s="312" t="s">
        <v>1632</v>
      </c>
      <c r="D12" s="312" t="s">
        <v>100</v>
      </c>
      <c r="E12" s="312" t="s">
        <v>93</v>
      </c>
      <c r="F12" s="1362" t="s">
        <v>57</v>
      </c>
      <c r="G12" s="313">
        <f t="shared" si="371"/>
        <v>6000</v>
      </c>
      <c r="H12" s="1561"/>
      <c r="K12" s="1562">
        <v>3350</v>
      </c>
    </row>
    <row r="13">
      <c r="A13" s="1559">
        <f t="shared" si="372"/>
        <v>5</v>
      </c>
      <c r="B13" s="1564"/>
      <c r="C13" s="312" t="s">
        <v>101</v>
      </c>
      <c r="D13" s="312" t="s">
        <v>102</v>
      </c>
      <c r="E13" s="312" t="s">
        <v>93</v>
      </c>
      <c r="F13" s="1362" t="s">
        <v>57</v>
      </c>
      <c r="G13" s="313">
        <f t="shared" si="371"/>
        <v>5600</v>
      </c>
      <c r="H13" s="1561"/>
      <c r="K13" s="1562">
        <v>3110</v>
      </c>
    </row>
    <row r="14">
      <c r="A14" s="1569"/>
      <c r="B14" s="1570"/>
      <c r="C14" s="1571"/>
      <c r="D14" s="1572" t="s">
        <v>117</v>
      </c>
      <c r="E14" s="1573"/>
      <c r="F14" s="1368" t="s">
        <v>57</v>
      </c>
      <c r="G14" s="313"/>
      <c r="H14" s="1561"/>
      <c r="K14" s="1574"/>
    </row>
    <row r="15">
      <c r="A15" s="1559">
        <f>A13+1</f>
        <v>6</v>
      </c>
      <c r="B15" s="1575"/>
      <c r="C15" s="312" t="s">
        <v>118</v>
      </c>
      <c r="D15" s="312" t="s">
        <v>119</v>
      </c>
      <c r="E15" s="312" t="s">
        <v>93</v>
      </c>
      <c r="F15" s="1362" t="s">
        <v>57</v>
      </c>
      <c r="G15" s="313">
        <f t="shared" si="371"/>
        <v>3800</v>
      </c>
      <c r="H15" s="1561"/>
      <c r="K15" s="1562">
        <v>2120</v>
      </c>
    </row>
    <row r="16">
      <c r="A16" s="1559"/>
      <c r="B16" s="1564"/>
      <c r="C16" s="1565"/>
      <c r="D16" s="1566" t="s">
        <v>122</v>
      </c>
      <c r="E16" s="1567"/>
      <c r="F16" s="1362" t="s">
        <v>57</v>
      </c>
      <c r="G16" s="313"/>
      <c r="H16" s="1561"/>
      <c r="K16" s="1568"/>
    </row>
    <row r="17">
      <c r="A17" s="1559">
        <f>A15+1</f>
        <v>7</v>
      </c>
      <c r="B17" s="1564"/>
      <c r="C17" s="312" t="s">
        <v>123</v>
      </c>
      <c r="D17" s="312" t="s">
        <v>124</v>
      </c>
      <c r="E17" s="312" t="s">
        <v>93</v>
      </c>
      <c r="F17" s="1362" t="s">
        <v>57</v>
      </c>
      <c r="G17" s="313">
        <f t="shared" si="371"/>
        <v>4600</v>
      </c>
      <c r="H17" s="1561"/>
      <c r="K17" s="1562">
        <v>2540</v>
      </c>
    </row>
    <row r="18">
      <c r="A18" s="1559"/>
      <c r="B18" s="1564"/>
      <c r="C18" s="312"/>
      <c r="D18" s="323" t="s">
        <v>103</v>
      </c>
      <c r="E18" s="312"/>
      <c r="F18" s="1362" t="s">
        <v>57</v>
      </c>
      <c r="G18" s="313"/>
      <c r="H18" s="1561"/>
      <c r="K18" s="313"/>
    </row>
    <row r="19">
      <c r="A19" s="1559">
        <f>A17+1</f>
        <v>8</v>
      </c>
      <c r="B19" s="1360"/>
      <c r="C19" s="312" t="s">
        <v>125</v>
      </c>
      <c r="D19" s="312" t="s">
        <v>126</v>
      </c>
      <c r="E19" s="312" t="s">
        <v>93</v>
      </c>
      <c r="F19" s="1362" t="s">
        <v>57</v>
      </c>
      <c r="G19" s="313">
        <f t="shared" si="371"/>
        <v>1600</v>
      </c>
      <c r="H19" s="1561"/>
      <c r="K19" s="1562">
        <v>870</v>
      </c>
    </row>
    <row r="20">
      <c r="A20" s="1559">
        <f t="shared" ref="A20:A26" si="373">A19+1</f>
        <v>9</v>
      </c>
      <c r="B20" s="1363"/>
      <c r="C20" s="312" t="s">
        <v>104</v>
      </c>
      <c r="D20" s="312" t="s">
        <v>105</v>
      </c>
      <c r="E20" s="312" t="s">
        <v>93</v>
      </c>
      <c r="F20" s="1362" t="s">
        <v>57</v>
      </c>
      <c r="G20" s="313">
        <f t="shared" si="371"/>
        <v>1600</v>
      </c>
      <c r="H20" s="1561"/>
      <c r="K20" s="1562">
        <v>870</v>
      </c>
    </row>
    <row r="21">
      <c r="A21" s="1559">
        <f t="shared" si="373"/>
        <v>10</v>
      </c>
      <c r="B21" s="1363"/>
      <c r="C21" s="312" t="s">
        <v>106</v>
      </c>
      <c r="D21" s="312" t="s">
        <v>107</v>
      </c>
      <c r="E21" s="312" t="s">
        <v>93</v>
      </c>
      <c r="F21" s="1362" t="s">
        <v>57</v>
      </c>
      <c r="G21" s="313">
        <f t="shared" si="371"/>
        <v>2100</v>
      </c>
      <c r="H21" s="1561"/>
      <c r="K21" s="1562">
        <v>1150</v>
      </c>
    </row>
    <row r="22">
      <c r="A22" s="1559">
        <f t="shared" si="373"/>
        <v>11</v>
      </c>
      <c r="B22" s="1364"/>
      <c r="C22" s="312" t="s">
        <v>108</v>
      </c>
      <c r="D22" s="312" t="s">
        <v>109</v>
      </c>
      <c r="E22" s="312" t="s">
        <v>93</v>
      </c>
      <c r="F22" s="1362" t="s">
        <v>57</v>
      </c>
      <c r="G22" s="313">
        <f t="shared" si="371"/>
        <v>2100</v>
      </c>
      <c r="H22" s="1561"/>
      <c r="K22" s="1562">
        <v>1150</v>
      </c>
    </row>
    <row r="23">
      <c r="A23" s="1559">
        <f t="shared" si="373"/>
        <v>12</v>
      </c>
      <c r="B23" s="1360"/>
      <c r="C23" s="312" t="s">
        <v>127</v>
      </c>
      <c r="D23" s="312" t="s">
        <v>128</v>
      </c>
      <c r="E23" s="312" t="s">
        <v>112</v>
      </c>
      <c r="F23" s="1362" t="s">
        <v>57</v>
      </c>
      <c r="G23" s="313">
        <f t="shared" si="371"/>
        <v>1000</v>
      </c>
      <c r="H23" s="1561"/>
      <c r="K23" s="1562">
        <v>560</v>
      </c>
    </row>
    <row r="24">
      <c r="A24" s="1559">
        <f t="shared" si="373"/>
        <v>13</v>
      </c>
      <c r="B24" s="1363"/>
      <c r="C24" s="312" t="s">
        <v>110</v>
      </c>
      <c r="D24" s="312" t="s">
        <v>111</v>
      </c>
      <c r="E24" s="312" t="s">
        <v>112</v>
      </c>
      <c r="F24" s="1362" t="s">
        <v>57</v>
      </c>
      <c r="G24" s="313">
        <f t="shared" si="371"/>
        <v>1000</v>
      </c>
      <c r="H24" s="1561"/>
      <c r="K24" s="1562">
        <v>560</v>
      </c>
    </row>
    <row r="25">
      <c r="A25" s="1559">
        <f t="shared" si="373"/>
        <v>14</v>
      </c>
      <c r="B25" s="1363"/>
      <c r="C25" s="312" t="s">
        <v>113</v>
      </c>
      <c r="D25" s="312" t="s">
        <v>114</v>
      </c>
      <c r="E25" s="312" t="s">
        <v>112</v>
      </c>
      <c r="F25" s="1362" t="s">
        <v>57</v>
      </c>
      <c r="G25" s="313">
        <f t="shared" si="371"/>
        <v>1300</v>
      </c>
      <c r="H25" s="1561"/>
      <c r="K25" s="1562">
        <v>745</v>
      </c>
    </row>
    <row r="26">
      <c r="A26" s="1576">
        <f t="shared" si="373"/>
        <v>15</v>
      </c>
      <c r="B26" s="1363"/>
      <c r="C26" s="352" t="s">
        <v>115</v>
      </c>
      <c r="D26" s="352" t="s">
        <v>116</v>
      </c>
      <c r="E26" s="352" t="s">
        <v>112</v>
      </c>
      <c r="F26" s="1577" t="s">
        <v>57</v>
      </c>
      <c r="G26" s="353">
        <f t="shared" si="371"/>
        <v>1300</v>
      </c>
      <c r="H26" s="1561"/>
      <c r="K26" s="1578">
        <v>745</v>
      </c>
    </row>
    <row r="27">
      <c r="A27" s="1551"/>
      <c r="B27" s="1552"/>
      <c r="C27" s="1579"/>
      <c r="D27" s="1554" t="s">
        <v>129</v>
      </c>
      <c r="E27" s="1579"/>
      <c r="F27" s="1556" t="s">
        <v>57</v>
      </c>
      <c r="G27" s="346"/>
      <c r="H27" s="1580" t="s">
        <v>90</v>
      </c>
      <c r="K27" s="307"/>
    </row>
    <row r="28" ht="30">
      <c r="A28" s="1559">
        <f>A26+1</f>
        <v>16</v>
      </c>
      <c r="B28" s="1361"/>
      <c r="C28" s="411" t="s">
        <v>636</v>
      </c>
      <c r="D28" s="312" t="s">
        <v>131</v>
      </c>
      <c r="E28" s="312" t="s">
        <v>93</v>
      </c>
      <c r="F28" s="1362" t="s">
        <v>57</v>
      </c>
      <c r="G28" s="313">
        <f t="shared" si="371"/>
        <v>6600</v>
      </c>
      <c r="H28" s="335"/>
      <c r="K28" s="1562">
        <v>3650</v>
      </c>
    </row>
    <row r="29">
      <c r="A29" s="1559">
        <f t="shared" ref="A29:A31" si="374">A28+1</f>
        <v>17</v>
      </c>
      <c r="B29" s="1564"/>
      <c r="C29" s="312"/>
      <c r="D29" s="323" t="s">
        <v>103</v>
      </c>
      <c r="E29" s="312"/>
      <c r="F29" s="1362" t="s">
        <v>57</v>
      </c>
      <c r="G29" s="313"/>
      <c r="H29" s="335"/>
      <c r="K29" s="313"/>
    </row>
    <row r="30">
      <c r="A30" s="1559">
        <f t="shared" si="374"/>
        <v>18</v>
      </c>
      <c r="B30" s="1361"/>
      <c r="C30" s="312" t="s">
        <v>132</v>
      </c>
      <c r="D30" s="312" t="s">
        <v>133</v>
      </c>
      <c r="E30" s="312" t="s">
        <v>93</v>
      </c>
      <c r="F30" s="1362" t="s">
        <v>57</v>
      </c>
      <c r="G30" s="313">
        <f t="shared" si="371"/>
        <v>2000</v>
      </c>
      <c r="H30" s="335"/>
      <c r="K30" s="1562">
        <v>1130</v>
      </c>
    </row>
    <row r="31">
      <c r="A31" s="1581">
        <f t="shared" si="374"/>
        <v>19</v>
      </c>
      <c r="B31" s="1582"/>
      <c r="C31" s="328" t="s">
        <v>134</v>
      </c>
      <c r="D31" s="328" t="s">
        <v>135</v>
      </c>
      <c r="E31" s="328" t="s">
        <v>112</v>
      </c>
      <c r="F31" s="1583" t="s">
        <v>57</v>
      </c>
      <c r="G31" s="329">
        <f t="shared" si="371"/>
        <v>1400</v>
      </c>
      <c r="H31" s="336"/>
      <c r="K31" s="1578">
        <v>760</v>
      </c>
    </row>
    <row r="32">
      <c r="A32" s="1551"/>
      <c r="B32" s="1552"/>
      <c r="C32" s="1553"/>
      <c r="D32" s="1554" t="s">
        <v>136</v>
      </c>
      <c r="E32" s="1555"/>
      <c r="F32" s="1584"/>
      <c r="G32" s="346"/>
      <c r="H32" s="1585"/>
      <c r="K32" s="1555"/>
    </row>
    <row r="33" ht="30">
      <c r="A33" s="1559">
        <f>A31+1</f>
        <v>20</v>
      </c>
      <c r="B33" s="1564"/>
      <c r="C33" s="312" t="s">
        <v>637</v>
      </c>
      <c r="D33" s="312" t="s">
        <v>138</v>
      </c>
      <c r="E33" s="312" t="s">
        <v>93</v>
      </c>
      <c r="F33" s="1362" t="s">
        <v>57</v>
      </c>
      <c r="G33" s="313">
        <f t="shared" si="371"/>
        <v>7300</v>
      </c>
      <c r="H33" s="335" t="s">
        <v>90</v>
      </c>
      <c r="K33" s="1586">
        <v>4080</v>
      </c>
    </row>
    <row r="34" ht="30">
      <c r="A34" s="1559">
        <f t="shared" ref="A34:A35" si="375">A33+1</f>
        <v>21</v>
      </c>
      <c r="B34" s="1564"/>
      <c r="C34" s="312" t="s">
        <v>638</v>
      </c>
      <c r="D34" s="312" t="s">
        <v>140</v>
      </c>
      <c r="E34" s="312" t="s">
        <v>93</v>
      </c>
      <c r="F34" s="1362" t="s">
        <v>57</v>
      </c>
      <c r="G34" s="313">
        <f t="shared" si="371"/>
        <v>9400</v>
      </c>
      <c r="H34" s="335"/>
      <c r="K34" s="1586">
        <v>5200</v>
      </c>
    </row>
    <row r="35" ht="30">
      <c r="A35" s="1587">
        <f t="shared" si="375"/>
        <v>22</v>
      </c>
      <c r="B35" s="1588"/>
      <c r="C35" s="328" t="s">
        <v>639</v>
      </c>
      <c r="D35" s="328" t="s">
        <v>142</v>
      </c>
      <c r="E35" s="328" t="s">
        <v>93</v>
      </c>
      <c r="F35" s="1583" t="s">
        <v>57</v>
      </c>
      <c r="G35" s="329">
        <f t="shared" si="371"/>
        <v>7300</v>
      </c>
      <c r="H35" s="336"/>
      <c r="K35" s="1586">
        <v>4080</v>
      </c>
    </row>
    <row r="36">
      <c r="A36" s="1551"/>
      <c r="B36" s="1552"/>
      <c r="C36" s="1553"/>
      <c r="D36" s="1554" t="s">
        <v>143</v>
      </c>
      <c r="E36" s="1555"/>
      <c r="F36" s="1556" t="s">
        <v>57</v>
      </c>
      <c r="G36" s="346"/>
      <c r="H36" s="1580" t="s">
        <v>90</v>
      </c>
      <c r="K36" s="308"/>
    </row>
    <row r="37">
      <c r="A37" s="1559">
        <f>A35+1</f>
        <v>23</v>
      </c>
      <c r="B37" s="1564"/>
      <c r="C37" s="312" t="s">
        <v>640</v>
      </c>
      <c r="D37" s="312" t="s">
        <v>145</v>
      </c>
      <c r="E37" s="312" t="s">
        <v>93</v>
      </c>
      <c r="F37" s="1362" t="s">
        <v>57</v>
      </c>
      <c r="G37" s="313">
        <f t="shared" si="371"/>
        <v>9400</v>
      </c>
      <c r="H37" s="335"/>
      <c r="K37" s="1586">
        <v>5200</v>
      </c>
    </row>
    <row r="38" ht="30">
      <c r="A38" s="1587">
        <f>A37+1</f>
        <v>24</v>
      </c>
      <c r="B38" s="1575"/>
      <c r="C38" s="352" t="s">
        <v>641</v>
      </c>
      <c r="D38" s="328" t="s">
        <v>147</v>
      </c>
      <c r="E38" s="328" t="s">
        <v>93</v>
      </c>
      <c r="F38" s="1583" t="s">
        <v>57</v>
      </c>
      <c r="G38" s="313">
        <f>ROUND(K38+K38*80%,-2)</f>
        <v>7300</v>
      </c>
      <c r="H38" s="336"/>
      <c r="K38" s="1586">
        <v>4080</v>
      </c>
    </row>
    <row r="39" ht="24.75" customHeight="1">
      <c r="A39" s="360"/>
      <c r="B39" s="325"/>
      <c r="C39" s="1589"/>
      <c r="D39" s="341" t="s">
        <v>1093</v>
      </c>
      <c r="E39" s="341"/>
      <c r="F39" s="1590"/>
      <c r="G39" s="1591"/>
      <c r="H39" s="1592" t="s">
        <v>90</v>
      </c>
      <c r="K39" s="1593"/>
    </row>
    <row r="40" ht="24.75" customHeight="1">
      <c r="A40" s="1365">
        <f>A38+1</f>
        <v>25</v>
      </c>
      <c r="B40" s="325"/>
      <c r="C40" s="1589"/>
      <c r="D40" s="1594" t="s">
        <v>1094</v>
      </c>
      <c r="E40" s="1594" t="s">
        <v>93</v>
      </c>
      <c r="F40" s="1595" t="s">
        <v>57</v>
      </c>
      <c r="G40" s="1596">
        <f t="shared" ref="G40:G49" si="376">ROUND(K40+K40*80%,-2)</f>
        <v>3300</v>
      </c>
      <c r="H40" s="1597"/>
      <c r="K40" s="1277">
        <v>1850</v>
      </c>
    </row>
    <row r="41" ht="24.75" customHeight="1">
      <c r="A41" s="310">
        <f t="shared" ref="A41:A42" si="377">A40+1</f>
        <v>26</v>
      </c>
      <c r="B41" s="325"/>
      <c r="C41" s="1589"/>
      <c r="D41" s="393" t="s">
        <v>1095</v>
      </c>
      <c r="E41" s="393" t="s">
        <v>93</v>
      </c>
      <c r="F41" s="1598" t="s">
        <v>57</v>
      </c>
      <c r="G41" s="1599">
        <f t="shared" si="376"/>
        <v>4400</v>
      </c>
      <c r="H41" s="1597"/>
      <c r="K41" s="1389">
        <v>2440</v>
      </c>
    </row>
    <row r="42" ht="24.75" customHeight="1">
      <c r="A42" s="310">
        <f t="shared" si="377"/>
        <v>27</v>
      </c>
      <c r="B42" s="325"/>
      <c r="C42" s="1589"/>
      <c r="D42" s="393" t="s">
        <v>1633</v>
      </c>
      <c r="E42" s="393" t="s">
        <v>93</v>
      </c>
      <c r="F42" s="1598" t="s">
        <v>57</v>
      </c>
      <c r="G42" s="1599">
        <f t="shared" si="376"/>
        <v>4400</v>
      </c>
      <c r="H42" s="1597"/>
      <c r="K42" s="1389">
        <v>2440</v>
      </c>
    </row>
    <row r="43" ht="24.75" customHeight="1">
      <c r="A43" s="377"/>
      <c r="B43" s="325"/>
      <c r="C43" s="1589"/>
      <c r="D43" s="323" t="s">
        <v>103</v>
      </c>
      <c r="E43" s="325"/>
      <c r="F43" s="1598"/>
      <c r="G43" s="1600"/>
      <c r="H43" s="1597"/>
      <c r="K43" s="1601"/>
    </row>
    <row r="44" ht="24.75" customHeight="1">
      <c r="A44" s="1365">
        <f>A42+1</f>
        <v>28</v>
      </c>
      <c r="B44" s="325"/>
      <c r="C44" s="1589"/>
      <c r="D44" s="393" t="s">
        <v>1100</v>
      </c>
      <c r="E44" s="393" t="s">
        <v>93</v>
      </c>
      <c r="F44" s="1598" t="s">
        <v>57</v>
      </c>
      <c r="G44" s="1600">
        <f t="shared" si="376"/>
        <v>1700</v>
      </c>
      <c r="H44" s="1597"/>
      <c r="K44" s="1601">
        <v>950</v>
      </c>
    </row>
    <row r="45" ht="24.75" customHeight="1">
      <c r="A45" s="310">
        <f t="shared" ref="A45:A49" si="378">A44+1</f>
        <v>29</v>
      </c>
      <c r="B45" s="325"/>
      <c r="C45" s="1589"/>
      <c r="D45" s="393" t="s">
        <v>1101</v>
      </c>
      <c r="E45" s="393" t="s">
        <v>93</v>
      </c>
      <c r="F45" s="1598" t="s">
        <v>57</v>
      </c>
      <c r="G45" s="1600">
        <f t="shared" si="376"/>
        <v>1700</v>
      </c>
      <c r="H45" s="1597"/>
      <c r="K45" s="1601">
        <v>950</v>
      </c>
    </row>
    <row r="46" ht="24.75" customHeight="1">
      <c r="A46" s="310">
        <f t="shared" si="378"/>
        <v>30</v>
      </c>
      <c r="B46" s="325"/>
      <c r="C46" s="1589"/>
      <c r="D46" s="393" t="s">
        <v>1102</v>
      </c>
      <c r="E46" s="393" t="s">
        <v>93</v>
      </c>
      <c r="F46" s="1598" t="s">
        <v>57</v>
      </c>
      <c r="G46" s="1600">
        <f t="shared" si="376"/>
        <v>1700</v>
      </c>
      <c r="H46" s="1597"/>
      <c r="K46" s="1601">
        <v>950</v>
      </c>
    </row>
    <row r="47" ht="24.75" customHeight="1">
      <c r="A47" s="310">
        <f t="shared" si="378"/>
        <v>31</v>
      </c>
      <c r="B47" s="325"/>
      <c r="C47" s="1589"/>
      <c r="D47" s="312" t="s">
        <v>1103</v>
      </c>
      <c r="E47" s="393" t="s">
        <v>112</v>
      </c>
      <c r="F47" s="1598" t="s">
        <v>57</v>
      </c>
      <c r="G47" s="1600">
        <f t="shared" si="376"/>
        <v>1200</v>
      </c>
      <c r="H47" s="1597"/>
      <c r="K47" s="1601">
        <v>660</v>
      </c>
    </row>
    <row r="48" ht="24.75" customHeight="1">
      <c r="A48" s="310">
        <f t="shared" si="378"/>
        <v>32</v>
      </c>
      <c r="B48" s="325"/>
      <c r="C48" s="1589"/>
      <c r="D48" s="312" t="s">
        <v>1104</v>
      </c>
      <c r="E48" s="312" t="s">
        <v>112</v>
      </c>
      <c r="F48" s="1598" t="s">
        <v>57</v>
      </c>
      <c r="G48" s="1600">
        <f t="shared" si="376"/>
        <v>1200</v>
      </c>
      <c r="H48" s="1597"/>
      <c r="K48" s="1601">
        <v>660</v>
      </c>
    </row>
    <row r="49" ht="24.75" customHeight="1">
      <c r="A49" s="326">
        <f t="shared" si="378"/>
        <v>33</v>
      </c>
      <c r="B49" s="325"/>
      <c r="C49" s="1589"/>
      <c r="D49" s="328" t="s">
        <v>1105</v>
      </c>
      <c r="E49" s="328" t="s">
        <v>112</v>
      </c>
      <c r="F49" s="1602" t="s">
        <v>57</v>
      </c>
      <c r="G49" s="1600">
        <f t="shared" si="376"/>
        <v>1200</v>
      </c>
      <c r="H49" s="1603"/>
      <c r="K49" s="1604">
        <v>660</v>
      </c>
    </row>
    <row r="50">
      <c r="A50" s="1551"/>
      <c r="B50" s="1552"/>
      <c r="C50" s="1553"/>
      <c r="D50" s="1554" t="s">
        <v>148</v>
      </c>
      <c r="E50" s="1555"/>
      <c r="F50" s="1556" t="s">
        <v>57</v>
      </c>
      <c r="G50" s="346"/>
      <c r="H50" s="1580" t="s">
        <v>90</v>
      </c>
      <c r="K50" s="1574"/>
    </row>
    <row r="51" ht="30">
      <c r="A51" s="1559">
        <f>A38+1</f>
        <v>25</v>
      </c>
      <c r="B51" s="1564"/>
      <c r="C51" s="312" t="s">
        <v>642</v>
      </c>
      <c r="D51" s="312" t="s">
        <v>150</v>
      </c>
      <c r="E51" s="312" t="s">
        <v>93</v>
      </c>
      <c r="F51" s="1362" t="s">
        <v>57</v>
      </c>
      <c r="G51" s="313">
        <f t="shared" si="371"/>
        <v>7800</v>
      </c>
      <c r="H51" s="335"/>
      <c r="K51" s="1586">
        <v>4350</v>
      </c>
    </row>
    <row r="52" ht="30">
      <c r="A52" s="1559">
        <f t="shared" ref="A52:A53" si="379">A51+1</f>
        <v>26</v>
      </c>
      <c r="B52" s="1564"/>
      <c r="C52" s="312" t="s">
        <v>643</v>
      </c>
      <c r="D52" s="312" t="s">
        <v>152</v>
      </c>
      <c r="E52" s="312" t="s">
        <v>93</v>
      </c>
      <c r="F52" s="1362" t="s">
        <v>57</v>
      </c>
      <c r="G52" s="313">
        <f t="shared" si="371"/>
        <v>10000</v>
      </c>
      <c r="H52" s="335"/>
      <c r="K52" s="1586">
        <v>5550</v>
      </c>
    </row>
    <row r="53" ht="30">
      <c r="A53" s="1559">
        <f t="shared" si="379"/>
        <v>27</v>
      </c>
      <c r="B53" s="1564"/>
      <c r="C53" s="312" t="s">
        <v>644</v>
      </c>
      <c r="D53" s="312" t="s">
        <v>154</v>
      </c>
      <c r="E53" s="312" t="s">
        <v>93</v>
      </c>
      <c r="F53" s="1362" t="s">
        <v>57</v>
      </c>
      <c r="G53" s="313">
        <f>ROUND(K53+K53*80%,-2)</f>
        <v>7800</v>
      </c>
      <c r="H53" s="335"/>
      <c r="K53" s="1586">
        <v>4350</v>
      </c>
    </row>
    <row r="54">
      <c r="A54" s="1559"/>
      <c r="B54" s="1564"/>
      <c r="C54" s="1565"/>
      <c r="D54" s="1566" t="s">
        <v>155</v>
      </c>
      <c r="E54" s="1567"/>
      <c r="F54" s="1362" t="s">
        <v>57</v>
      </c>
      <c r="G54" s="313"/>
      <c r="H54" s="335"/>
      <c r="K54" s="1568"/>
    </row>
    <row r="55" ht="30">
      <c r="A55" s="1559">
        <f>A53+1</f>
        <v>28</v>
      </c>
      <c r="B55" s="1564"/>
      <c r="C55" s="312" t="s">
        <v>156</v>
      </c>
      <c r="D55" s="312" t="s">
        <v>157</v>
      </c>
      <c r="E55" s="312" t="s">
        <v>93</v>
      </c>
      <c r="F55" s="1362" t="s">
        <v>57</v>
      </c>
      <c r="G55" s="313">
        <f t="shared" si="371"/>
        <v>7200</v>
      </c>
      <c r="H55" s="335"/>
      <c r="K55" s="1562">
        <v>4015</v>
      </c>
    </row>
    <row r="56" ht="30">
      <c r="A56" s="1559">
        <f t="shared" ref="A56:A57" si="380">A55+1</f>
        <v>29</v>
      </c>
      <c r="B56" s="1564"/>
      <c r="C56" s="312" t="s">
        <v>158</v>
      </c>
      <c r="D56" s="312" t="s">
        <v>159</v>
      </c>
      <c r="E56" s="312" t="s">
        <v>93</v>
      </c>
      <c r="F56" s="1362" t="s">
        <v>57</v>
      </c>
      <c r="G56" s="313">
        <f t="shared" si="371"/>
        <v>9200</v>
      </c>
      <c r="H56" s="335"/>
      <c r="K56" s="1562">
        <v>5112</v>
      </c>
    </row>
    <row r="57" ht="30">
      <c r="A57" s="1559">
        <f t="shared" si="380"/>
        <v>30</v>
      </c>
      <c r="B57" s="1564"/>
      <c r="C57" s="312" t="s">
        <v>160</v>
      </c>
      <c r="D57" s="312" t="s">
        <v>161</v>
      </c>
      <c r="E57" s="312" t="s">
        <v>93</v>
      </c>
      <c r="F57" s="1362" t="s">
        <v>57</v>
      </c>
      <c r="G57" s="313">
        <f t="shared" si="371"/>
        <v>7100</v>
      </c>
      <c r="H57" s="335"/>
      <c r="K57" s="1562">
        <v>3970</v>
      </c>
    </row>
    <row r="58">
      <c r="A58" s="1559"/>
      <c r="B58" s="1564"/>
      <c r="C58" s="312"/>
      <c r="D58" s="323"/>
      <c r="E58" s="312"/>
      <c r="F58" s="1362" t="s">
        <v>57</v>
      </c>
      <c r="G58" s="313"/>
      <c r="H58" s="335"/>
      <c r="K58" s="313"/>
    </row>
    <row r="59" ht="30">
      <c r="A59" s="1559">
        <f>A57+1</f>
        <v>31</v>
      </c>
      <c r="B59" s="1361"/>
      <c r="C59" s="312" t="s">
        <v>162</v>
      </c>
      <c r="D59" s="312" t="s">
        <v>163</v>
      </c>
      <c r="E59" s="312" t="s">
        <v>93</v>
      </c>
      <c r="F59" s="1362" t="s">
        <v>57</v>
      </c>
      <c r="G59" s="313">
        <f t="shared" si="371"/>
        <v>2600</v>
      </c>
      <c r="H59" s="335"/>
      <c r="K59" s="1586">
        <v>1420</v>
      </c>
    </row>
    <row r="60">
      <c r="A60" s="1559">
        <f t="shared" ref="A60:A64" si="381">A59+1</f>
        <v>32</v>
      </c>
      <c r="B60" s="1361"/>
      <c r="C60" s="312" t="s">
        <v>164</v>
      </c>
      <c r="D60" s="312" t="s">
        <v>165</v>
      </c>
      <c r="E60" s="312" t="s">
        <v>93</v>
      </c>
      <c r="F60" s="1362" t="s">
        <v>57</v>
      </c>
      <c r="G60" s="313">
        <f t="shared" si="371"/>
        <v>3100</v>
      </c>
      <c r="H60" s="335"/>
      <c r="K60" s="1586">
        <v>1700</v>
      </c>
    </row>
    <row r="61" ht="30">
      <c r="A61" s="1559">
        <f t="shared" si="381"/>
        <v>33</v>
      </c>
      <c r="B61" s="1361"/>
      <c r="C61" s="312" t="s">
        <v>166</v>
      </c>
      <c r="D61" s="312" t="s">
        <v>167</v>
      </c>
      <c r="E61" s="312" t="s">
        <v>93</v>
      </c>
      <c r="F61" s="1362" t="s">
        <v>57</v>
      </c>
      <c r="G61" s="313">
        <f t="shared" si="371"/>
        <v>2600</v>
      </c>
      <c r="H61" s="335"/>
      <c r="K61" s="1586">
        <v>1420</v>
      </c>
    </row>
    <row r="62" ht="30">
      <c r="A62" s="1559">
        <f t="shared" si="381"/>
        <v>34</v>
      </c>
      <c r="B62" s="1361"/>
      <c r="C62" s="312" t="s">
        <v>168</v>
      </c>
      <c r="D62" s="312" t="s">
        <v>169</v>
      </c>
      <c r="E62" s="312" t="s">
        <v>112</v>
      </c>
      <c r="F62" s="1362" t="s">
        <v>57</v>
      </c>
      <c r="G62" s="313">
        <f t="shared" si="371"/>
        <v>1800</v>
      </c>
      <c r="H62" s="335"/>
      <c r="K62" s="1586">
        <v>980</v>
      </c>
    </row>
    <row r="63">
      <c r="A63" s="1559">
        <f t="shared" si="381"/>
        <v>35</v>
      </c>
      <c r="B63" s="1361"/>
      <c r="C63" s="312" t="s">
        <v>170</v>
      </c>
      <c r="D63" s="312" t="s">
        <v>171</v>
      </c>
      <c r="E63" s="312" t="s">
        <v>112</v>
      </c>
      <c r="F63" s="1362" t="s">
        <v>57</v>
      </c>
      <c r="G63" s="313">
        <f t="shared" si="371"/>
        <v>2300</v>
      </c>
      <c r="H63" s="335"/>
      <c r="K63" s="1605">
        <v>1250</v>
      </c>
    </row>
    <row r="64" ht="30">
      <c r="A64" s="1581">
        <f t="shared" si="381"/>
        <v>36</v>
      </c>
      <c r="B64" s="1582"/>
      <c r="C64" s="352" t="s">
        <v>172</v>
      </c>
      <c r="D64" s="352" t="s">
        <v>173</v>
      </c>
      <c r="E64" s="352" t="s">
        <v>112</v>
      </c>
      <c r="F64" s="1577" t="s">
        <v>57</v>
      </c>
      <c r="G64" s="353">
        <f t="shared" si="371"/>
        <v>1800</v>
      </c>
      <c r="H64" s="1606"/>
      <c r="K64" s="1607">
        <v>980</v>
      </c>
    </row>
    <row r="65">
      <c r="A65" s="338"/>
      <c r="B65" s="1608"/>
      <c r="C65" s="1609" t="s">
        <v>1097</v>
      </c>
      <c r="D65" s="1609"/>
      <c r="E65" s="1610"/>
      <c r="F65" s="1611"/>
      <c r="G65" s="313"/>
      <c r="H65" s="1612" t="s">
        <v>90</v>
      </c>
      <c r="K65" s="1613"/>
    </row>
    <row r="66" ht="15.75">
      <c r="A66" s="310">
        <f>A64+1</f>
        <v>37</v>
      </c>
      <c r="B66" s="1614"/>
      <c r="C66" s="1615" t="s">
        <v>1634</v>
      </c>
      <c r="D66" s="1616" t="s">
        <v>224</v>
      </c>
      <c r="E66" s="1615" t="s">
        <v>93</v>
      </c>
      <c r="F66" s="1617"/>
      <c r="G66" s="1618">
        <f t="shared" si="371"/>
        <v>3300</v>
      </c>
      <c r="H66" s="1612"/>
      <c r="K66" s="1619">
        <v>1850</v>
      </c>
    </row>
    <row r="67" ht="15.75">
      <c r="A67" s="310">
        <f>A66+1</f>
        <v>38</v>
      </c>
      <c r="B67" s="316"/>
      <c r="C67" s="1615" t="s">
        <v>1635</v>
      </c>
      <c r="D67" s="1616" t="s">
        <v>1636</v>
      </c>
      <c r="E67" s="1615" t="s">
        <v>93</v>
      </c>
      <c r="F67" s="1617"/>
      <c r="G67" s="1618">
        <f t="shared" si="371"/>
        <v>3500</v>
      </c>
      <c r="H67" s="1612"/>
      <c r="K67" s="1277">
        <v>1950</v>
      </c>
    </row>
    <row r="68">
      <c r="A68" s="377"/>
      <c r="B68" s="402"/>
      <c r="C68" s="1620" t="s">
        <v>103</v>
      </c>
      <c r="D68" s="1620"/>
      <c r="E68" s="1610"/>
      <c r="F68" s="1611"/>
      <c r="G68" s="313"/>
      <c r="H68" s="1612"/>
      <c r="K68" s="368"/>
    </row>
    <row r="69">
      <c r="A69" s="310">
        <f>A67+1</f>
        <v>39</v>
      </c>
      <c r="B69" s="468"/>
      <c r="C69" s="312" t="s">
        <v>1637</v>
      </c>
      <c r="D69" s="1621" t="s">
        <v>235</v>
      </c>
      <c r="E69" s="312" t="s">
        <v>93</v>
      </c>
      <c r="F69" s="1611"/>
      <c r="G69" s="313">
        <f t="shared" si="371"/>
        <v>1900</v>
      </c>
      <c r="H69" s="1612"/>
      <c r="K69" s="1389">
        <v>1070</v>
      </c>
    </row>
    <row r="70">
      <c r="A70" s="310">
        <f t="shared" ref="A70:A71" si="382">A69+1</f>
        <v>40</v>
      </c>
      <c r="B70" s="374"/>
      <c r="C70" s="312" t="s">
        <v>1638</v>
      </c>
      <c r="D70" s="1621" t="s">
        <v>387</v>
      </c>
      <c r="E70" s="312" t="s">
        <v>93</v>
      </c>
      <c r="F70" s="1611"/>
      <c r="G70" s="313">
        <f t="shared" si="371"/>
        <v>1900</v>
      </c>
      <c r="H70" s="1612"/>
      <c r="K70" s="1389">
        <v>1070</v>
      </c>
    </row>
    <row r="71">
      <c r="A71" s="310">
        <f t="shared" si="382"/>
        <v>41</v>
      </c>
      <c r="B71" s="325"/>
      <c r="C71" s="312" t="s">
        <v>1639</v>
      </c>
      <c r="D71" s="1621" t="s">
        <v>1640</v>
      </c>
      <c r="E71" s="312" t="s">
        <v>112</v>
      </c>
      <c r="F71" s="1611"/>
      <c r="G71" s="313">
        <f t="shared" si="371"/>
        <v>1900</v>
      </c>
      <c r="H71" s="1612"/>
      <c r="K71" s="1389">
        <v>1050</v>
      </c>
    </row>
    <row r="72">
      <c r="A72" s="350"/>
      <c r="B72" s="1622"/>
      <c r="C72" s="312" t="s">
        <v>1641</v>
      </c>
      <c r="D72" s="1621" t="s">
        <v>1642</v>
      </c>
      <c r="E72" s="312" t="s">
        <v>112</v>
      </c>
      <c r="F72" s="1611"/>
      <c r="G72" s="313">
        <f t="shared" ref="G72:G101" si="383">ROUND(K72+K72*80%,-2)</f>
        <v>1100</v>
      </c>
      <c r="H72" s="311"/>
      <c r="K72" s="1389">
        <v>610</v>
      </c>
    </row>
    <row r="73">
      <c r="A73" s="356">
        <f>A71+1</f>
        <v>42</v>
      </c>
      <c r="B73" s="1622"/>
      <c r="C73" s="496" t="s">
        <v>1643</v>
      </c>
      <c r="D73" s="496" t="s">
        <v>1644</v>
      </c>
      <c r="E73" s="312" t="s">
        <v>112</v>
      </c>
      <c r="F73" s="496"/>
      <c r="G73" s="313">
        <f t="shared" si="383"/>
        <v>1300</v>
      </c>
      <c r="H73" s="311"/>
      <c r="K73" s="1389">
        <v>740</v>
      </c>
    </row>
    <row r="74">
      <c r="A74" s="338"/>
      <c r="B74" s="1612"/>
      <c r="C74" s="1609" t="s">
        <v>1645</v>
      </c>
      <c r="D74" s="1609"/>
      <c r="E74" s="1610"/>
      <c r="F74" s="1611"/>
      <c r="G74" s="313"/>
      <c r="H74" s="1612" t="s">
        <v>90</v>
      </c>
      <c r="K74" s="1391">
        <v>730</v>
      </c>
    </row>
    <row r="75">
      <c r="A75" s="310">
        <f>A73+1</f>
        <v>43</v>
      </c>
      <c r="B75" s="1612"/>
      <c r="C75" s="312" t="s">
        <v>1646</v>
      </c>
      <c r="D75" s="1361" t="s">
        <v>1647</v>
      </c>
      <c r="E75" s="312" t="s">
        <v>93</v>
      </c>
      <c r="F75" s="1611"/>
      <c r="G75" s="313">
        <f t="shared" si="383"/>
        <v>4900</v>
      </c>
      <c r="H75" s="1612"/>
      <c r="K75" s="368">
        <v>2700</v>
      </c>
    </row>
    <row r="76">
      <c r="A76" s="310">
        <f>A75+1</f>
        <v>44</v>
      </c>
      <c r="B76" s="1612"/>
      <c r="C76" s="312" t="s">
        <v>1648</v>
      </c>
      <c r="D76" s="1361" t="s">
        <v>1649</v>
      </c>
      <c r="E76" s="312" t="s">
        <v>93</v>
      </c>
      <c r="F76" s="1611"/>
      <c r="G76" s="313">
        <f t="shared" si="383"/>
        <v>4900</v>
      </c>
      <c r="H76" s="1612"/>
      <c r="K76" s="368">
        <v>2700</v>
      </c>
    </row>
    <row r="77">
      <c r="A77" s="377"/>
      <c r="B77" s="367"/>
      <c r="C77" s="1620" t="s">
        <v>103</v>
      </c>
      <c r="D77" s="1620"/>
      <c r="E77" s="312"/>
      <c r="F77" s="1611"/>
      <c r="G77" s="313"/>
      <c r="H77" s="1612"/>
      <c r="K77" s="368"/>
    </row>
    <row r="78">
      <c r="A78" s="310">
        <f>A76+1</f>
        <v>45</v>
      </c>
      <c r="B78" s="367"/>
      <c r="C78" s="312" t="s">
        <v>1650</v>
      </c>
      <c r="D78" s="1361" t="s">
        <v>235</v>
      </c>
      <c r="E78" s="312" t="s">
        <v>93</v>
      </c>
      <c r="F78" s="1611"/>
      <c r="G78" s="313">
        <f t="shared" si="383"/>
        <v>1900</v>
      </c>
      <c r="H78" s="1612"/>
      <c r="K78" s="368">
        <v>1040</v>
      </c>
    </row>
    <row r="79">
      <c r="A79" s="310">
        <f t="shared" ref="A79:A81" si="384">A78+1</f>
        <v>46</v>
      </c>
      <c r="B79" s="367"/>
      <c r="C79" s="312" t="s">
        <v>1651</v>
      </c>
      <c r="D79" s="1361" t="s">
        <v>1652</v>
      </c>
      <c r="E79" s="312" t="s">
        <v>93</v>
      </c>
      <c r="F79" s="1611"/>
      <c r="G79" s="313">
        <f t="shared" si="383"/>
        <v>1900</v>
      </c>
      <c r="H79" s="1612"/>
      <c r="K79" s="368">
        <v>1040</v>
      </c>
    </row>
    <row r="80">
      <c r="A80" s="310">
        <f t="shared" si="384"/>
        <v>47</v>
      </c>
      <c r="B80" s="325"/>
      <c r="C80" s="312" t="s">
        <v>1653</v>
      </c>
      <c r="D80" s="1361" t="s">
        <v>1640</v>
      </c>
      <c r="E80" s="312" t="s">
        <v>112</v>
      </c>
      <c r="F80" s="1611"/>
      <c r="G80" s="313">
        <f t="shared" si="383"/>
        <v>1300</v>
      </c>
      <c r="H80" s="1612"/>
      <c r="K80" s="368">
        <v>700</v>
      </c>
    </row>
    <row r="81">
      <c r="A81" s="356">
        <f t="shared" si="384"/>
        <v>48</v>
      </c>
      <c r="B81" s="325"/>
      <c r="C81" s="312" t="s">
        <v>1654</v>
      </c>
      <c r="D81" s="1361" t="s">
        <v>1642</v>
      </c>
      <c r="E81" s="312" t="s">
        <v>112</v>
      </c>
      <c r="F81" s="1611"/>
      <c r="G81" s="313">
        <f t="shared" si="383"/>
        <v>1300</v>
      </c>
      <c r="H81" s="1612"/>
      <c r="K81" s="372">
        <v>700</v>
      </c>
    </row>
    <row r="82">
      <c r="A82" s="1551"/>
      <c r="B82" s="1570"/>
      <c r="C82" s="1571"/>
      <c r="D82" s="1572" t="s">
        <v>174</v>
      </c>
      <c r="E82" s="1573"/>
      <c r="F82" s="1368" t="s">
        <v>57</v>
      </c>
      <c r="G82" s="307"/>
      <c r="H82" s="348" t="s">
        <v>90</v>
      </c>
      <c r="K82" s="1557"/>
    </row>
    <row r="83" ht="30">
      <c r="A83" s="1559">
        <f>A64+1</f>
        <v>37</v>
      </c>
      <c r="B83" s="1564"/>
      <c r="C83" s="312" t="s">
        <v>175</v>
      </c>
      <c r="D83" s="312" t="s">
        <v>176</v>
      </c>
      <c r="E83" s="312" t="s">
        <v>93</v>
      </c>
      <c r="F83" s="1362" t="s">
        <v>57</v>
      </c>
      <c r="G83" s="313">
        <f t="shared" si="383"/>
        <v>11500</v>
      </c>
      <c r="H83" s="348"/>
      <c r="K83" s="1586">
        <v>6390</v>
      </c>
    </row>
    <row r="84" ht="30">
      <c r="A84" s="1559">
        <f t="shared" ref="A84:A91" si="385">A83+1</f>
        <v>38</v>
      </c>
      <c r="B84" s="1564"/>
      <c r="C84" s="312" t="s">
        <v>177</v>
      </c>
      <c r="D84" s="312" t="s">
        <v>178</v>
      </c>
      <c r="E84" s="312" t="s">
        <v>93</v>
      </c>
      <c r="F84" s="1362" t="s">
        <v>57</v>
      </c>
      <c r="G84" s="313">
        <f t="shared" si="383"/>
        <v>10800</v>
      </c>
      <c r="H84" s="348"/>
      <c r="K84" s="1586">
        <v>6020</v>
      </c>
    </row>
    <row r="85" ht="30">
      <c r="A85" s="1559">
        <f t="shared" si="385"/>
        <v>39</v>
      </c>
      <c r="B85" s="1564"/>
      <c r="C85" s="312" t="s">
        <v>179</v>
      </c>
      <c r="D85" s="312" t="s">
        <v>180</v>
      </c>
      <c r="E85" s="312" t="s">
        <v>93</v>
      </c>
      <c r="F85" s="1362" t="s">
        <v>57</v>
      </c>
      <c r="G85" s="313">
        <f t="shared" si="383"/>
        <v>10800</v>
      </c>
      <c r="H85" s="348"/>
      <c r="K85" s="1586">
        <v>6020</v>
      </c>
    </row>
    <row r="86" ht="30">
      <c r="A86" s="1559">
        <f t="shared" si="385"/>
        <v>40</v>
      </c>
      <c r="B86" s="1564"/>
      <c r="C86" s="1623" t="s">
        <v>181</v>
      </c>
      <c r="D86" s="312" t="s">
        <v>182</v>
      </c>
      <c r="E86" s="312" t="s">
        <v>93</v>
      </c>
      <c r="F86" s="1362" t="s">
        <v>57</v>
      </c>
      <c r="G86" s="313">
        <f t="shared" si="383"/>
        <v>14300</v>
      </c>
      <c r="H86" s="348"/>
      <c r="K86" s="1586">
        <v>7940</v>
      </c>
    </row>
    <row r="87" ht="30">
      <c r="A87" s="1559">
        <f t="shared" si="385"/>
        <v>41</v>
      </c>
      <c r="B87" s="1564"/>
      <c r="C87" s="1623" t="s">
        <v>183</v>
      </c>
      <c r="D87" s="312" t="s">
        <v>184</v>
      </c>
      <c r="E87" s="312" t="s">
        <v>93</v>
      </c>
      <c r="F87" s="1362" t="s">
        <v>57</v>
      </c>
      <c r="G87" s="313">
        <f t="shared" si="383"/>
        <v>13800</v>
      </c>
      <c r="H87" s="348"/>
      <c r="K87" s="1586">
        <v>7640</v>
      </c>
    </row>
    <row r="88" ht="30">
      <c r="A88" s="1624">
        <f t="shared" si="385"/>
        <v>42</v>
      </c>
      <c r="B88" s="1575"/>
      <c r="C88" s="1625" t="s">
        <v>185</v>
      </c>
      <c r="D88" s="352" t="s">
        <v>186</v>
      </c>
      <c r="E88" s="352" t="s">
        <v>93</v>
      </c>
      <c r="F88" s="1577" t="s">
        <v>57</v>
      </c>
      <c r="G88" s="313">
        <f t="shared" si="383"/>
        <v>13800</v>
      </c>
      <c r="H88" s="348"/>
      <c r="K88" s="1586">
        <v>7640</v>
      </c>
    </row>
    <row r="89" ht="30">
      <c r="A89" s="1559">
        <f t="shared" si="385"/>
        <v>43</v>
      </c>
      <c r="B89" s="1564"/>
      <c r="C89" s="1623" t="s">
        <v>187</v>
      </c>
      <c r="D89" s="312" t="s">
        <v>188</v>
      </c>
      <c r="E89" s="312" t="s">
        <v>93</v>
      </c>
      <c r="F89" s="1362" t="s">
        <v>57</v>
      </c>
      <c r="G89" s="313">
        <f t="shared" si="383"/>
        <v>11500</v>
      </c>
      <c r="H89" s="348"/>
      <c r="K89" s="1586">
        <v>6390</v>
      </c>
    </row>
    <row r="90" ht="30">
      <c r="A90" s="1559">
        <f t="shared" si="385"/>
        <v>44</v>
      </c>
      <c r="B90" s="1564"/>
      <c r="C90" s="1623" t="s">
        <v>189</v>
      </c>
      <c r="D90" s="312" t="s">
        <v>190</v>
      </c>
      <c r="E90" s="312" t="s">
        <v>93</v>
      </c>
      <c r="F90" s="1362" t="s">
        <v>57</v>
      </c>
      <c r="G90" s="313">
        <f t="shared" si="383"/>
        <v>10800</v>
      </c>
      <c r="H90" s="348"/>
      <c r="K90" s="1586">
        <v>6020</v>
      </c>
    </row>
    <row r="91" ht="30">
      <c r="A91" s="1587">
        <f t="shared" si="385"/>
        <v>45</v>
      </c>
      <c r="B91" s="1588"/>
      <c r="C91" s="1626" t="s">
        <v>191</v>
      </c>
      <c r="D91" s="328" t="s">
        <v>192</v>
      </c>
      <c r="E91" s="328" t="s">
        <v>93</v>
      </c>
      <c r="F91" s="1583" t="s">
        <v>57</v>
      </c>
      <c r="G91" s="329">
        <f t="shared" si="383"/>
        <v>10800</v>
      </c>
      <c r="H91" s="359"/>
      <c r="K91" s="1627">
        <v>6020</v>
      </c>
    </row>
    <row r="92">
      <c r="A92" s="1551"/>
      <c r="B92" s="1552"/>
      <c r="C92" s="1553"/>
      <c r="D92" s="1554" t="s">
        <v>193</v>
      </c>
      <c r="E92" s="1555"/>
      <c r="F92" s="1556" t="s">
        <v>57</v>
      </c>
      <c r="G92" s="346"/>
      <c r="H92" s="347" t="s">
        <v>90</v>
      </c>
      <c r="K92" s="308"/>
    </row>
    <row r="93" ht="30">
      <c r="A93" s="1569">
        <f>A91+1</f>
        <v>46</v>
      </c>
      <c r="B93" s="1570"/>
      <c r="C93" s="1628" t="s">
        <v>194</v>
      </c>
      <c r="D93" s="333" t="s">
        <v>195</v>
      </c>
      <c r="E93" s="333" t="s">
        <v>93</v>
      </c>
      <c r="F93" s="1368" t="s">
        <v>57</v>
      </c>
      <c r="G93" s="313">
        <f t="shared" si="383"/>
        <v>11300</v>
      </c>
      <c r="H93" s="348"/>
      <c r="K93" s="1586">
        <v>6290</v>
      </c>
    </row>
    <row r="94" ht="30">
      <c r="A94" s="1559">
        <f t="shared" ref="A94:A101" si="386">A93+1</f>
        <v>47</v>
      </c>
      <c r="B94" s="1564"/>
      <c r="C94" s="1623" t="s">
        <v>196</v>
      </c>
      <c r="D94" s="312" t="s">
        <v>197</v>
      </c>
      <c r="E94" s="312" t="s">
        <v>93</v>
      </c>
      <c r="F94" s="1362" t="s">
        <v>57</v>
      </c>
      <c r="G94" s="313">
        <f t="shared" si="383"/>
        <v>10700</v>
      </c>
      <c r="H94" s="348"/>
      <c r="K94" s="1586">
        <v>5960</v>
      </c>
    </row>
    <row r="95" ht="30">
      <c r="A95" s="1559">
        <f t="shared" si="386"/>
        <v>48</v>
      </c>
      <c r="B95" s="1564"/>
      <c r="C95" s="1623" t="s">
        <v>198</v>
      </c>
      <c r="D95" s="312" t="s">
        <v>199</v>
      </c>
      <c r="E95" s="312" t="s">
        <v>93</v>
      </c>
      <c r="F95" s="1362" t="s">
        <v>57</v>
      </c>
      <c r="G95" s="313">
        <f t="shared" si="383"/>
        <v>10700</v>
      </c>
      <c r="H95" s="348"/>
      <c r="K95" s="1586">
        <v>5960</v>
      </c>
    </row>
    <row r="96" ht="30">
      <c r="A96" s="1559">
        <f t="shared" si="386"/>
        <v>49</v>
      </c>
      <c r="B96" s="1564"/>
      <c r="C96" s="1623" t="s">
        <v>200</v>
      </c>
      <c r="D96" s="312" t="s">
        <v>201</v>
      </c>
      <c r="E96" s="312" t="s">
        <v>93</v>
      </c>
      <c r="F96" s="1362" t="s">
        <v>57</v>
      </c>
      <c r="G96" s="313">
        <f t="shared" si="383"/>
        <v>13500</v>
      </c>
      <c r="H96" s="348"/>
      <c r="K96" s="1586">
        <v>7520</v>
      </c>
    </row>
    <row r="97" ht="30">
      <c r="A97" s="1559">
        <f t="shared" si="386"/>
        <v>50</v>
      </c>
      <c r="B97" s="1564"/>
      <c r="C97" s="1623" t="s">
        <v>202</v>
      </c>
      <c r="D97" s="312" t="s">
        <v>203</v>
      </c>
      <c r="E97" s="312" t="s">
        <v>93</v>
      </c>
      <c r="F97" s="1362" t="s">
        <v>57</v>
      </c>
      <c r="G97" s="313">
        <f t="shared" si="383"/>
        <v>13000</v>
      </c>
      <c r="H97" s="348"/>
      <c r="K97" s="1586">
        <v>7210</v>
      </c>
    </row>
    <row r="98" ht="30">
      <c r="A98" s="1559">
        <f t="shared" si="386"/>
        <v>51</v>
      </c>
      <c r="B98" s="1564"/>
      <c r="C98" s="1623" t="s">
        <v>204</v>
      </c>
      <c r="D98" s="312" t="s">
        <v>205</v>
      </c>
      <c r="E98" s="312" t="s">
        <v>93</v>
      </c>
      <c r="F98" s="1362" t="s">
        <v>57</v>
      </c>
      <c r="G98" s="313">
        <f t="shared" si="383"/>
        <v>13000</v>
      </c>
      <c r="H98" s="348"/>
      <c r="K98" s="1586">
        <v>7210</v>
      </c>
    </row>
    <row r="99" ht="30">
      <c r="A99" s="1559">
        <f t="shared" si="386"/>
        <v>52</v>
      </c>
      <c r="B99" s="1564"/>
      <c r="C99" s="1623" t="s">
        <v>206</v>
      </c>
      <c r="D99" s="312" t="s">
        <v>207</v>
      </c>
      <c r="E99" s="312" t="s">
        <v>93</v>
      </c>
      <c r="F99" s="1362" t="s">
        <v>57</v>
      </c>
      <c r="G99" s="313">
        <f t="shared" si="383"/>
        <v>11300</v>
      </c>
      <c r="H99" s="348"/>
      <c r="K99" s="1586">
        <v>6290</v>
      </c>
    </row>
    <row r="100" ht="30">
      <c r="A100" s="1559">
        <f t="shared" si="386"/>
        <v>53</v>
      </c>
      <c r="B100" s="1564"/>
      <c r="C100" s="1623" t="s">
        <v>208</v>
      </c>
      <c r="D100" s="312" t="s">
        <v>209</v>
      </c>
      <c r="E100" s="312" t="s">
        <v>93</v>
      </c>
      <c r="F100" s="1362" t="s">
        <v>57</v>
      </c>
      <c r="G100" s="313">
        <f t="shared" si="383"/>
        <v>10700</v>
      </c>
      <c r="H100" s="348"/>
      <c r="K100" s="1586">
        <v>5960</v>
      </c>
    </row>
    <row r="101" ht="30">
      <c r="A101" s="1587">
        <f t="shared" si="386"/>
        <v>54</v>
      </c>
      <c r="B101" s="1588"/>
      <c r="C101" s="1626" t="s">
        <v>210</v>
      </c>
      <c r="D101" s="328" t="s">
        <v>211</v>
      </c>
      <c r="E101" s="328" t="s">
        <v>93</v>
      </c>
      <c r="F101" s="1583" t="s">
        <v>57</v>
      </c>
      <c r="G101" s="329">
        <f t="shared" si="383"/>
        <v>10700</v>
      </c>
      <c r="H101" s="359"/>
      <c r="K101" s="1627">
        <v>5960</v>
      </c>
    </row>
    <row r="102" ht="15" customHeight="1">
      <c r="A102" s="1629"/>
      <c r="B102" s="1630"/>
      <c r="C102" s="1631"/>
      <c r="D102" s="1632" t="s">
        <v>221</v>
      </c>
      <c r="E102" s="1633"/>
      <c r="F102" s="1634" t="s">
        <v>214</v>
      </c>
      <c r="G102" s="1635"/>
      <c r="H102" s="1558" t="s">
        <v>222</v>
      </c>
      <c r="K102" s="1636" t="s">
        <v>214</v>
      </c>
    </row>
    <row r="103" ht="60">
      <c r="A103" s="1637">
        <f>A101+1</f>
        <v>55</v>
      </c>
      <c r="B103" s="1638"/>
      <c r="C103" s="1615" t="s">
        <v>223</v>
      </c>
      <c r="D103" s="1615" t="s">
        <v>224</v>
      </c>
      <c r="E103" s="1615" t="s">
        <v>93</v>
      </c>
      <c r="F103" s="1639" t="s">
        <v>1655</v>
      </c>
      <c r="G103" s="1618"/>
      <c r="H103" s="1561"/>
      <c r="K103" s="1640">
        <v>36</v>
      </c>
    </row>
    <row r="104">
      <c r="A104" s="1637">
        <f t="shared" ref="A104:A105" si="387">A103+1</f>
        <v>56</v>
      </c>
      <c r="B104" s="1638"/>
      <c r="C104" s="1615" t="s">
        <v>225</v>
      </c>
      <c r="D104" s="1615" t="s">
        <v>226</v>
      </c>
      <c r="E104" s="1615" t="s">
        <v>93</v>
      </c>
      <c r="F104" s="1639" t="s">
        <v>1656</v>
      </c>
      <c r="G104" s="1618"/>
      <c r="H104" s="1561"/>
      <c r="K104" s="1640">
        <v>38</v>
      </c>
    </row>
    <row r="105">
      <c r="A105" s="1637">
        <f t="shared" si="387"/>
        <v>57</v>
      </c>
      <c r="B105" s="1638"/>
      <c r="C105" s="1615" t="s">
        <v>227</v>
      </c>
      <c r="D105" s="1615" t="s">
        <v>228</v>
      </c>
      <c r="E105" s="1615" t="s">
        <v>93</v>
      </c>
      <c r="F105" s="1639">
        <f t="shared" ref="F105:G168" si="388">ROUND((K105*100.29)+(K105*102.82)*80%,-2)</f>
        <v>6800</v>
      </c>
      <c r="G105" s="1618"/>
      <c r="H105" s="1561"/>
      <c r="K105" s="1640">
        <v>37</v>
      </c>
    </row>
    <row r="106">
      <c r="A106" s="1559"/>
      <c r="B106" s="1564"/>
      <c r="C106" s="312"/>
      <c r="D106" s="1566" t="s">
        <v>229</v>
      </c>
      <c r="E106" s="312"/>
      <c r="F106" s="1362"/>
      <c r="G106" s="313"/>
      <c r="H106" s="1561"/>
      <c r="K106" s="1610"/>
    </row>
    <row r="107">
      <c r="A107" s="1559">
        <f>A105+1</f>
        <v>58</v>
      </c>
      <c r="B107" s="1564"/>
      <c r="C107" s="312" t="s">
        <v>230</v>
      </c>
      <c r="D107" s="312" t="s">
        <v>231</v>
      </c>
      <c r="E107" s="312" t="s">
        <v>93</v>
      </c>
      <c r="F107" s="1362">
        <f t="shared" si="388"/>
        <v>5500</v>
      </c>
      <c r="G107" s="313"/>
      <c r="H107" s="1561"/>
      <c r="K107" s="1640">
        <v>30</v>
      </c>
    </row>
    <row r="108">
      <c r="A108" s="1559">
        <f t="shared" ref="A108:A109" si="389">A107+1</f>
        <v>59</v>
      </c>
      <c r="B108" s="1564"/>
      <c r="C108" s="312" t="s">
        <v>232</v>
      </c>
      <c r="D108" s="312" t="s">
        <v>226</v>
      </c>
      <c r="E108" s="312" t="s">
        <v>93</v>
      </c>
      <c r="F108" s="1362">
        <f t="shared" si="388"/>
        <v>5500</v>
      </c>
      <c r="G108" s="313"/>
      <c r="H108" s="1561"/>
      <c r="K108" s="1640">
        <v>30</v>
      </c>
    </row>
    <row r="109" ht="36.75" customHeight="1">
      <c r="A109" s="1587">
        <f t="shared" si="389"/>
        <v>60</v>
      </c>
      <c r="B109" s="1588"/>
      <c r="C109" s="328" t="s">
        <v>233</v>
      </c>
      <c r="D109" s="328" t="s">
        <v>228</v>
      </c>
      <c r="E109" s="328" t="s">
        <v>93</v>
      </c>
      <c r="F109" s="1583">
        <f t="shared" si="388"/>
        <v>5200</v>
      </c>
      <c r="G109" s="329"/>
      <c r="H109" s="1641"/>
      <c r="K109" s="1640">
        <v>28.5</v>
      </c>
    </row>
    <row r="110" ht="15" customHeight="1">
      <c r="A110" s="1642"/>
      <c r="B110" s="1643"/>
      <c r="C110" s="1644"/>
      <c r="D110" s="341" t="s">
        <v>1061</v>
      </c>
      <c r="E110" s="1590"/>
      <c r="F110" s="365"/>
      <c r="G110" s="1645"/>
      <c r="H110" s="1558" t="s">
        <v>704</v>
      </c>
      <c r="K110" s="205"/>
    </row>
    <row r="111">
      <c r="A111" s="1365">
        <f>A109+1</f>
        <v>61</v>
      </c>
      <c r="B111" s="468"/>
      <c r="C111" s="312" t="s">
        <v>1657</v>
      </c>
      <c r="D111" s="1621" t="s">
        <v>1658</v>
      </c>
      <c r="E111" s="312" t="s">
        <v>93</v>
      </c>
      <c r="F111" s="1611"/>
      <c r="G111" s="1646">
        <f t="shared" ref="G111:G138" si="390">ROUND(K111*2*80%,-2)</f>
        <v>12200</v>
      </c>
      <c r="H111" s="1561"/>
      <c r="K111" s="1389">
        <v>7640</v>
      </c>
    </row>
    <row r="112">
      <c r="A112" s="1365">
        <f t="shared" ref="A112:A115" si="391">A111+1</f>
        <v>62</v>
      </c>
      <c r="B112" s="468"/>
      <c r="C112" s="312" t="s">
        <v>1659</v>
      </c>
      <c r="D112" s="1621" t="s">
        <v>1660</v>
      </c>
      <c r="E112" s="312" t="s">
        <v>93</v>
      </c>
      <c r="F112" s="1611"/>
      <c r="G112" s="1646">
        <f t="shared" si="390"/>
        <v>12200</v>
      </c>
      <c r="H112" s="1561"/>
      <c r="K112" s="1389">
        <v>7640</v>
      </c>
    </row>
    <row r="113">
      <c r="A113" s="1365">
        <f t="shared" si="391"/>
        <v>63</v>
      </c>
      <c r="B113" s="468"/>
      <c r="C113" s="312" t="s">
        <v>1661</v>
      </c>
      <c r="D113" s="1621" t="s">
        <v>1662</v>
      </c>
      <c r="E113" s="312" t="s">
        <v>93</v>
      </c>
      <c r="F113" s="1611"/>
      <c r="G113" s="1646">
        <f t="shared" si="390"/>
        <v>12200</v>
      </c>
      <c r="H113" s="1561"/>
      <c r="K113" s="1389">
        <v>7640</v>
      </c>
    </row>
    <row r="114">
      <c r="A114" s="1365">
        <f t="shared" si="391"/>
        <v>64</v>
      </c>
      <c r="B114" s="468"/>
      <c r="C114" s="312" t="s">
        <v>1663</v>
      </c>
      <c r="D114" s="1621" t="s">
        <v>1664</v>
      </c>
      <c r="E114" s="312" t="s">
        <v>93</v>
      </c>
      <c r="F114" s="1611"/>
      <c r="G114" s="1646">
        <f t="shared" si="390"/>
        <v>13700</v>
      </c>
      <c r="H114" s="1561"/>
      <c r="K114" s="1389">
        <v>8580</v>
      </c>
    </row>
    <row r="115">
      <c r="A115" s="1365">
        <f t="shared" si="391"/>
        <v>65</v>
      </c>
      <c r="B115" s="374"/>
      <c r="C115" s="312" t="s">
        <v>1665</v>
      </c>
      <c r="D115" s="1621" t="s">
        <v>1666</v>
      </c>
      <c r="E115" s="312" t="s">
        <v>93</v>
      </c>
      <c r="F115" s="1611"/>
      <c r="G115" s="1646">
        <f t="shared" si="390"/>
        <v>14700</v>
      </c>
      <c r="H115" s="1561"/>
      <c r="K115" s="1389">
        <v>9200</v>
      </c>
    </row>
    <row r="116">
      <c r="A116" s="1647"/>
      <c r="B116" s="325"/>
      <c r="C116" s="1648" t="s">
        <v>103</v>
      </c>
      <c r="D116" s="1649"/>
      <c r="E116" s="352" t="s">
        <v>93</v>
      </c>
      <c r="F116" s="1650"/>
      <c r="G116" s="1646"/>
      <c r="H116" s="1561"/>
      <c r="K116" s="219"/>
    </row>
    <row r="117">
      <c r="A117" s="1365">
        <f>A115+1</f>
        <v>66</v>
      </c>
      <c r="B117" s="402"/>
      <c r="C117" s="312" t="s">
        <v>1667</v>
      </c>
      <c r="D117" s="1621" t="s">
        <v>235</v>
      </c>
      <c r="E117" s="312" t="s">
        <v>93</v>
      </c>
      <c r="F117" s="1611"/>
      <c r="G117" s="1646">
        <f t="shared" si="390"/>
        <v>5000</v>
      </c>
      <c r="H117" s="1561"/>
      <c r="K117" s="1389">
        <v>3100</v>
      </c>
    </row>
    <row r="118">
      <c r="A118" s="1365">
        <f t="shared" ref="A118:A121" si="392">A117+1</f>
        <v>67</v>
      </c>
      <c r="B118" s="468"/>
      <c r="C118" s="312" t="s">
        <v>1668</v>
      </c>
      <c r="D118" s="1621" t="s">
        <v>1669</v>
      </c>
      <c r="E118" s="312" t="s">
        <v>93</v>
      </c>
      <c r="F118" s="1611"/>
      <c r="G118" s="1646">
        <f t="shared" si="390"/>
        <v>5000</v>
      </c>
      <c r="H118" s="1561"/>
      <c r="K118" s="1389">
        <v>3100</v>
      </c>
    </row>
    <row r="119">
      <c r="A119" s="1365">
        <f t="shared" si="392"/>
        <v>68</v>
      </c>
      <c r="B119" s="468"/>
      <c r="C119" s="312" t="s">
        <v>1670</v>
      </c>
      <c r="D119" s="1621" t="s">
        <v>1671</v>
      </c>
      <c r="E119" s="312" t="s">
        <v>93</v>
      </c>
      <c r="F119" s="1611"/>
      <c r="G119" s="1646">
        <f t="shared" si="390"/>
        <v>5000</v>
      </c>
      <c r="H119" s="1561"/>
      <c r="K119" s="1389">
        <v>3100</v>
      </c>
    </row>
    <row r="120">
      <c r="A120" s="1365">
        <f t="shared" si="392"/>
        <v>69</v>
      </c>
      <c r="B120" s="468"/>
      <c r="C120" s="312" t="s">
        <v>1672</v>
      </c>
      <c r="D120" s="1621" t="s">
        <v>1673</v>
      </c>
      <c r="E120" s="312" t="s">
        <v>93</v>
      </c>
      <c r="F120" s="1611"/>
      <c r="G120" s="1646">
        <f t="shared" si="390"/>
        <v>5800</v>
      </c>
      <c r="H120" s="1561"/>
      <c r="K120" s="1389">
        <v>3610</v>
      </c>
    </row>
    <row r="121">
      <c r="A121" s="1651">
        <f t="shared" si="392"/>
        <v>70</v>
      </c>
      <c r="B121" s="402"/>
      <c r="C121" s="1652" t="s">
        <v>1674</v>
      </c>
      <c r="D121" s="1653" t="s">
        <v>237</v>
      </c>
      <c r="E121" s="352" t="s">
        <v>93</v>
      </c>
      <c r="F121" s="1654"/>
      <c r="G121" s="1655">
        <f t="shared" si="390"/>
        <v>6300</v>
      </c>
      <c r="H121" s="1561"/>
      <c r="K121" s="1656">
        <v>3940</v>
      </c>
    </row>
    <row r="122" ht="19.5" customHeight="1">
      <c r="A122" s="1647"/>
      <c r="B122" s="367"/>
      <c r="C122" s="367"/>
      <c r="D122" s="1657" t="s">
        <v>1119</v>
      </c>
      <c r="E122" s="325"/>
      <c r="F122" s="1658"/>
      <c r="G122" s="1659"/>
      <c r="H122" s="1561"/>
      <c r="K122" s="1660"/>
    </row>
    <row r="123" ht="19.5" customHeight="1">
      <c r="A123" s="1365">
        <f>A121+1</f>
        <v>71</v>
      </c>
      <c r="B123" s="367"/>
      <c r="C123" s="367"/>
      <c r="D123" s="312" t="s">
        <v>1120</v>
      </c>
      <c r="E123" s="312" t="s">
        <v>93</v>
      </c>
      <c r="F123" s="1610"/>
      <c r="G123" s="368">
        <f t="shared" si="390"/>
        <v>6600</v>
      </c>
      <c r="H123" s="1561"/>
      <c r="K123" s="1661">
        <v>4150</v>
      </c>
    </row>
    <row r="124" ht="19.5" customHeight="1">
      <c r="A124" s="1365">
        <f t="shared" ref="A124:A127" si="393">A123+1</f>
        <v>72</v>
      </c>
      <c r="B124" s="367"/>
      <c r="C124" s="367"/>
      <c r="D124" s="312" t="s">
        <v>1121</v>
      </c>
      <c r="E124" s="312" t="s">
        <v>93</v>
      </c>
      <c r="F124" s="1610"/>
      <c r="G124" s="368">
        <f t="shared" si="390"/>
        <v>6600</v>
      </c>
      <c r="H124" s="1561"/>
      <c r="K124" s="1661">
        <v>4150</v>
      </c>
    </row>
    <row r="125" ht="19.5" customHeight="1">
      <c r="A125" s="1365">
        <f t="shared" si="393"/>
        <v>73</v>
      </c>
      <c r="B125" s="367"/>
      <c r="C125" s="367"/>
      <c r="D125" s="312" t="s">
        <v>1122</v>
      </c>
      <c r="E125" s="312" t="s">
        <v>93</v>
      </c>
      <c r="F125" s="1610"/>
      <c r="G125" s="368">
        <f t="shared" si="390"/>
        <v>6600</v>
      </c>
      <c r="H125" s="1561"/>
      <c r="K125" s="1661">
        <v>4150</v>
      </c>
    </row>
    <row r="126" ht="19.5" customHeight="1">
      <c r="A126" s="1365">
        <f t="shared" si="393"/>
        <v>74</v>
      </c>
      <c r="B126" s="367"/>
      <c r="C126" s="367"/>
      <c r="D126" s="312" t="s">
        <v>1123</v>
      </c>
      <c r="E126" s="312" t="s">
        <v>93</v>
      </c>
      <c r="F126" s="1610"/>
      <c r="G126" s="368">
        <f t="shared" si="390"/>
        <v>6600</v>
      </c>
      <c r="H126" s="1561"/>
      <c r="K126" s="1661">
        <v>4150</v>
      </c>
    </row>
    <row r="127" ht="19.5" customHeight="1">
      <c r="A127" s="1365">
        <f t="shared" si="393"/>
        <v>75</v>
      </c>
      <c r="B127" s="367"/>
      <c r="C127" s="367"/>
      <c r="D127" s="312" t="s">
        <v>1124</v>
      </c>
      <c r="E127" s="312" t="s">
        <v>93</v>
      </c>
      <c r="F127" s="1610"/>
      <c r="G127" s="368">
        <f t="shared" si="390"/>
        <v>8200</v>
      </c>
      <c r="H127" s="1561"/>
      <c r="K127" s="1661">
        <v>5150</v>
      </c>
    </row>
    <row r="128" ht="19.5" customHeight="1">
      <c r="A128" s="1647"/>
      <c r="B128" s="1662"/>
      <c r="C128" s="1663"/>
      <c r="D128" s="323" t="s">
        <v>103</v>
      </c>
      <c r="E128" s="325"/>
      <c r="F128" s="1610"/>
      <c r="G128" s="368"/>
      <c r="H128" s="1561"/>
      <c r="K128" s="1661"/>
    </row>
    <row r="129" ht="19.5" customHeight="1">
      <c r="A129" s="1365">
        <f>A127+1</f>
        <v>76</v>
      </c>
      <c r="B129" s="367"/>
      <c r="C129" s="367"/>
      <c r="D129" s="312" t="s">
        <v>1675</v>
      </c>
      <c r="E129" s="312" t="s">
        <v>93</v>
      </c>
      <c r="F129" s="1610"/>
      <c r="G129" s="368">
        <f t="shared" si="390"/>
        <v>3000</v>
      </c>
      <c r="H129" s="1561"/>
      <c r="K129" s="1661">
        <v>1850</v>
      </c>
    </row>
    <row r="130" ht="19.5" customHeight="1">
      <c r="A130" s="1365">
        <f t="shared" ref="A130:A138" si="394">A129+1</f>
        <v>77</v>
      </c>
      <c r="B130" s="367"/>
      <c r="C130" s="367"/>
      <c r="D130" s="312" t="s">
        <v>1676</v>
      </c>
      <c r="E130" s="312" t="s">
        <v>93</v>
      </c>
      <c r="F130" s="1610"/>
      <c r="G130" s="368">
        <f t="shared" si="390"/>
        <v>3000</v>
      </c>
      <c r="H130" s="1561"/>
      <c r="K130" s="1661">
        <v>1850</v>
      </c>
    </row>
    <row r="131" ht="19.5" customHeight="1">
      <c r="A131" s="1365">
        <f t="shared" si="394"/>
        <v>78</v>
      </c>
      <c r="B131" s="367"/>
      <c r="C131" s="367"/>
      <c r="D131" s="312" t="s">
        <v>1677</v>
      </c>
      <c r="E131" s="312" t="s">
        <v>93</v>
      </c>
      <c r="F131" s="1610"/>
      <c r="G131" s="368">
        <f t="shared" si="390"/>
        <v>3000</v>
      </c>
      <c r="H131" s="1561"/>
      <c r="K131" s="1661">
        <v>1850</v>
      </c>
    </row>
    <row r="132" ht="19.5" customHeight="1">
      <c r="A132" s="1365">
        <f t="shared" si="394"/>
        <v>79</v>
      </c>
      <c r="B132" s="367"/>
      <c r="C132" s="367"/>
      <c r="D132" s="312" t="s">
        <v>1678</v>
      </c>
      <c r="E132" s="312" t="s">
        <v>93</v>
      </c>
      <c r="F132" s="1610"/>
      <c r="G132" s="368">
        <f t="shared" si="390"/>
        <v>3000</v>
      </c>
      <c r="H132" s="1561"/>
      <c r="K132" s="1661">
        <v>1850</v>
      </c>
    </row>
    <row r="133" ht="19.5" customHeight="1">
      <c r="A133" s="1365">
        <f t="shared" si="394"/>
        <v>80</v>
      </c>
      <c r="B133" s="367"/>
      <c r="C133" s="367"/>
      <c r="D133" s="312" t="s">
        <v>1679</v>
      </c>
      <c r="E133" s="312" t="s">
        <v>93</v>
      </c>
      <c r="F133" s="1610"/>
      <c r="G133" s="368">
        <f t="shared" si="390"/>
        <v>3600</v>
      </c>
      <c r="H133" s="1561"/>
      <c r="K133" s="1661">
        <v>2250</v>
      </c>
    </row>
    <row r="134" ht="33.75" customHeight="1">
      <c r="A134" s="1365">
        <f t="shared" si="394"/>
        <v>81</v>
      </c>
      <c r="B134" s="367"/>
      <c r="C134" s="367"/>
      <c r="D134" s="312" t="s">
        <v>1680</v>
      </c>
      <c r="E134" s="312" t="s">
        <v>112</v>
      </c>
      <c r="F134" s="313"/>
      <c r="G134" s="368">
        <f t="shared" si="390"/>
        <v>1100</v>
      </c>
      <c r="H134" s="1561"/>
      <c r="K134" s="1661">
        <v>670</v>
      </c>
    </row>
    <row r="135" ht="19.5" customHeight="1">
      <c r="A135" s="1365">
        <f t="shared" si="394"/>
        <v>82</v>
      </c>
      <c r="B135" s="367"/>
      <c r="C135" s="367"/>
      <c r="D135" s="312" t="s">
        <v>1681</v>
      </c>
      <c r="E135" s="312" t="s">
        <v>112</v>
      </c>
      <c r="F135" s="1610"/>
      <c r="G135" s="368">
        <f t="shared" si="390"/>
        <v>1100</v>
      </c>
      <c r="H135" s="1561"/>
      <c r="K135" s="1661">
        <v>670</v>
      </c>
    </row>
    <row r="136" ht="19.5" customHeight="1">
      <c r="A136" s="1365">
        <f t="shared" si="394"/>
        <v>83</v>
      </c>
      <c r="B136" s="367"/>
      <c r="C136" s="367"/>
      <c r="D136" s="312" t="s">
        <v>1682</v>
      </c>
      <c r="E136" s="312" t="s">
        <v>112</v>
      </c>
      <c r="F136" s="1610"/>
      <c r="G136" s="368">
        <f t="shared" si="390"/>
        <v>1100</v>
      </c>
      <c r="H136" s="1561"/>
      <c r="K136" s="1661">
        <v>670</v>
      </c>
    </row>
    <row r="137" ht="19.5" customHeight="1">
      <c r="A137" s="1365">
        <f t="shared" si="394"/>
        <v>84</v>
      </c>
      <c r="B137" s="367"/>
      <c r="C137" s="367"/>
      <c r="D137" s="312" t="s">
        <v>1683</v>
      </c>
      <c r="E137" s="312" t="s">
        <v>112</v>
      </c>
      <c r="F137" s="1610"/>
      <c r="G137" s="368">
        <f t="shared" si="390"/>
        <v>1100</v>
      </c>
      <c r="H137" s="1561"/>
      <c r="K137" s="1661">
        <v>670</v>
      </c>
    </row>
    <row r="138" ht="19.5" customHeight="1">
      <c r="A138" s="1664">
        <f t="shared" si="394"/>
        <v>85</v>
      </c>
      <c r="B138" s="370"/>
      <c r="C138" s="370"/>
      <c r="D138" s="328" t="s">
        <v>1684</v>
      </c>
      <c r="E138" s="328" t="s">
        <v>112</v>
      </c>
      <c r="F138" s="1665"/>
      <c r="G138" s="368">
        <f t="shared" si="390"/>
        <v>1600</v>
      </c>
      <c r="H138" s="1641"/>
      <c r="K138" s="1666">
        <v>1020</v>
      </c>
    </row>
    <row r="139">
      <c r="A139" s="1667"/>
      <c r="B139" s="1668"/>
      <c r="C139" s="333"/>
      <c r="D139" s="1669" t="s">
        <v>103</v>
      </c>
      <c r="E139" s="333"/>
      <c r="F139" s="1368"/>
      <c r="G139" s="307"/>
      <c r="H139" s="1561" t="s">
        <v>222</v>
      </c>
      <c r="K139" s="1610"/>
    </row>
    <row r="140">
      <c r="A140" s="1559">
        <f>A109+1</f>
        <v>61</v>
      </c>
      <c r="B140" s="1361"/>
      <c r="C140" s="312" t="s">
        <v>234</v>
      </c>
      <c r="D140" s="312" t="s">
        <v>235</v>
      </c>
      <c r="E140" s="312" t="s">
        <v>93</v>
      </c>
      <c r="F140" s="1362">
        <f t="shared" si="388"/>
        <v>3000</v>
      </c>
      <c r="G140" s="313"/>
      <c r="H140" s="1561"/>
      <c r="K140" s="1640">
        <v>16.5</v>
      </c>
    </row>
    <row r="141">
      <c r="A141" s="1559">
        <f t="shared" ref="A141:A147" si="395">A140+1</f>
        <v>62</v>
      </c>
      <c r="B141" s="1361"/>
      <c r="C141" s="312" t="s">
        <v>236</v>
      </c>
      <c r="D141" s="312" t="s">
        <v>237</v>
      </c>
      <c r="E141" s="312" t="s">
        <v>93</v>
      </c>
      <c r="F141" s="1362">
        <f t="shared" si="388"/>
        <v>3200</v>
      </c>
      <c r="G141" s="313"/>
      <c r="H141" s="1561"/>
      <c r="K141" s="1640">
        <v>17.5</v>
      </c>
    </row>
    <row r="142">
      <c r="A142" s="1559">
        <f t="shared" si="395"/>
        <v>63</v>
      </c>
      <c r="B142" s="1361"/>
      <c r="C142" s="312" t="s">
        <v>238</v>
      </c>
      <c r="D142" s="312" t="s">
        <v>239</v>
      </c>
      <c r="E142" s="312" t="s">
        <v>93</v>
      </c>
      <c r="F142" s="1362">
        <f t="shared" si="388"/>
        <v>3200</v>
      </c>
      <c r="G142" s="313"/>
      <c r="H142" s="1561"/>
      <c r="K142" s="1640">
        <v>17.5</v>
      </c>
    </row>
    <row r="143">
      <c r="A143" s="1559">
        <f t="shared" si="395"/>
        <v>64</v>
      </c>
      <c r="B143" s="1361"/>
      <c r="C143" s="312" t="s">
        <v>240</v>
      </c>
      <c r="D143" s="312" t="s">
        <v>241</v>
      </c>
      <c r="E143" s="312" t="s">
        <v>93</v>
      </c>
      <c r="F143" s="1362">
        <f t="shared" si="388"/>
        <v>3200</v>
      </c>
      <c r="G143" s="313"/>
      <c r="H143" s="1561"/>
      <c r="K143" s="1640">
        <v>17.5</v>
      </c>
    </row>
    <row r="144">
      <c r="A144" s="1559">
        <f t="shared" si="395"/>
        <v>65</v>
      </c>
      <c r="B144" s="1361"/>
      <c r="C144" s="312" t="s">
        <v>242</v>
      </c>
      <c r="D144" s="312" t="s">
        <v>243</v>
      </c>
      <c r="E144" s="312" t="s">
        <v>112</v>
      </c>
      <c r="F144" s="1362">
        <f t="shared" si="388"/>
        <v>1200</v>
      </c>
      <c r="G144" s="313"/>
      <c r="H144" s="1561"/>
      <c r="K144" s="1640">
        <v>6.5</v>
      </c>
    </row>
    <row r="145">
      <c r="A145" s="1559">
        <f t="shared" si="395"/>
        <v>66</v>
      </c>
      <c r="B145" s="1361"/>
      <c r="C145" s="312" t="s">
        <v>244</v>
      </c>
      <c r="D145" s="312" t="s">
        <v>245</v>
      </c>
      <c r="E145" s="312" t="s">
        <v>112</v>
      </c>
      <c r="F145" s="1362">
        <f t="shared" si="388"/>
        <v>1500</v>
      </c>
      <c r="G145" s="313"/>
      <c r="H145" s="1561"/>
      <c r="K145" s="1640">
        <v>8</v>
      </c>
    </row>
    <row r="146">
      <c r="A146" s="1559">
        <f t="shared" si="395"/>
        <v>67</v>
      </c>
      <c r="B146" s="1361"/>
      <c r="C146" s="312" t="s">
        <v>246</v>
      </c>
      <c r="D146" s="312" t="s">
        <v>247</v>
      </c>
      <c r="E146" s="312" t="s">
        <v>112</v>
      </c>
      <c r="F146" s="1362">
        <f t="shared" si="388"/>
        <v>1500</v>
      </c>
      <c r="G146" s="313"/>
      <c r="H146" s="1561"/>
      <c r="K146" s="1640">
        <v>8</v>
      </c>
    </row>
    <row r="147" ht="34.5" customHeight="1">
      <c r="A147" s="1581">
        <f t="shared" si="395"/>
        <v>68</v>
      </c>
      <c r="B147" s="1670"/>
      <c r="C147" s="352" t="s">
        <v>248</v>
      </c>
      <c r="D147" s="352" t="s">
        <v>249</v>
      </c>
      <c r="E147" s="352" t="s">
        <v>112</v>
      </c>
      <c r="F147" s="1362">
        <f t="shared" si="388"/>
        <v>1500</v>
      </c>
      <c r="G147" s="329"/>
      <c r="H147" s="1641"/>
      <c r="K147" s="1671">
        <v>8</v>
      </c>
    </row>
    <row r="148" ht="34.5" customHeight="1">
      <c r="A148" s="1672"/>
      <c r="B148" s="367"/>
      <c r="C148" s="1609" t="s">
        <v>1168</v>
      </c>
      <c r="D148" s="1609"/>
      <c r="E148" s="1361"/>
      <c r="F148" s="1673" t="s">
        <v>214</v>
      </c>
      <c r="G148" s="1674"/>
      <c r="H148" s="383" t="s">
        <v>1169</v>
      </c>
      <c r="K148" s="1675"/>
    </row>
    <row r="149" ht="34.5" customHeight="1">
      <c r="A149" s="1365">
        <f>A147+1</f>
        <v>69</v>
      </c>
      <c r="B149" s="367"/>
      <c r="C149" s="312" t="s">
        <v>1685</v>
      </c>
      <c r="D149" s="312" t="s">
        <v>1170</v>
      </c>
      <c r="E149" s="312" t="s">
        <v>93</v>
      </c>
      <c r="F149" s="1577">
        <f t="shared" si="388"/>
        <v>8300</v>
      </c>
      <c r="G149" s="1674"/>
      <c r="H149" s="384"/>
      <c r="K149" s="1610">
        <v>45.200000000000003</v>
      </c>
    </row>
    <row r="150" ht="34.5" customHeight="1">
      <c r="A150" s="1365">
        <f t="shared" ref="A150:A153" si="396">A149+1</f>
        <v>70</v>
      </c>
      <c r="B150" s="367"/>
      <c r="C150" s="312" t="s">
        <v>1685</v>
      </c>
      <c r="D150" s="312" t="s">
        <v>1171</v>
      </c>
      <c r="E150" s="312" t="s">
        <v>93</v>
      </c>
      <c r="F150" s="1577">
        <f t="shared" si="388"/>
        <v>8300</v>
      </c>
      <c r="G150" s="1674"/>
      <c r="H150" s="384"/>
      <c r="K150" s="1610">
        <v>45.200000000000003</v>
      </c>
    </row>
    <row r="151" ht="34.5" customHeight="1">
      <c r="A151" s="1365">
        <f t="shared" si="396"/>
        <v>71</v>
      </c>
      <c r="B151" s="367"/>
      <c r="C151" s="312" t="s">
        <v>1685</v>
      </c>
      <c r="D151" s="312" t="s">
        <v>1547</v>
      </c>
      <c r="E151" s="312" t="s">
        <v>93</v>
      </c>
      <c r="F151" s="1577">
        <f t="shared" si="388"/>
        <v>8300</v>
      </c>
      <c r="G151" s="1674"/>
      <c r="H151" s="384"/>
      <c r="K151" s="1610">
        <v>45.200000000000003</v>
      </c>
    </row>
    <row r="152" ht="34.5" customHeight="1">
      <c r="A152" s="1365">
        <f t="shared" si="396"/>
        <v>72</v>
      </c>
      <c r="B152" s="367"/>
      <c r="C152" s="312" t="s">
        <v>1685</v>
      </c>
      <c r="D152" s="312" t="s">
        <v>1548</v>
      </c>
      <c r="E152" s="312" t="s">
        <v>93</v>
      </c>
      <c r="F152" s="1577">
        <f t="shared" si="388"/>
        <v>8300</v>
      </c>
      <c r="G152" s="1674"/>
      <c r="H152" s="384"/>
      <c r="K152" s="1610">
        <v>45.200000000000003</v>
      </c>
    </row>
    <row r="153" ht="34.5" customHeight="1">
      <c r="A153" s="1365">
        <f t="shared" si="396"/>
        <v>73</v>
      </c>
      <c r="B153" s="367"/>
      <c r="C153" s="312" t="s">
        <v>1685</v>
      </c>
      <c r="D153" s="312" t="s">
        <v>1172</v>
      </c>
      <c r="E153" s="312" t="s">
        <v>93</v>
      </c>
      <c r="F153" s="1362">
        <f t="shared" si="388"/>
        <v>8300</v>
      </c>
      <c r="G153" s="1674"/>
      <c r="H153" s="384"/>
      <c r="K153" s="1610">
        <v>45.200000000000003</v>
      </c>
    </row>
    <row r="154" ht="34.5" customHeight="1">
      <c r="A154" s="1676"/>
      <c r="B154" s="1677"/>
      <c r="C154" s="1678"/>
      <c r="D154" s="1679" t="s">
        <v>1499</v>
      </c>
      <c r="E154" s="1678"/>
      <c r="F154" s="1680"/>
      <c r="G154" s="1674"/>
      <c r="H154" s="384"/>
      <c r="K154" s="1610"/>
    </row>
    <row r="155" ht="34.5" customHeight="1">
      <c r="A155" s="1676"/>
      <c r="B155" s="1681"/>
      <c r="C155" s="1678" t="s">
        <v>1499</v>
      </c>
      <c r="D155" s="1678" t="s">
        <v>1500</v>
      </c>
      <c r="E155" s="1678" t="s">
        <v>93</v>
      </c>
      <c r="F155" s="1680" t="s">
        <v>1625</v>
      </c>
      <c r="G155" s="1674"/>
      <c r="H155" s="384"/>
      <c r="K155" s="1610"/>
    </row>
    <row r="156" ht="34.5" customHeight="1">
      <c r="A156" s="1676"/>
      <c r="B156" s="1682"/>
      <c r="C156" s="1678" t="s">
        <v>1499</v>
      </c>
      <c r="D156" s="1678" t="s">
        <v>1502</v>
      </c>
      <c r="E156" s="1678" t="s">
        <v>93</v>
      </c>
      <c r="F156" s="1680" t="s">
        <v>1625</v>
      </c>
      <c r="G156" s="1674"/>
      <c r="H156" s="384"/>
      <c r="K156" s="1610"/>
    </row>
    <row r="157" ht="34.5" customHeight="1">
      <c r="A157" s="1676"/>
      <c r="B157" s="1683"/>
      <c r="C157" s="1678" t="s">
        <v>1499</v>
      </c>
      <c r="D157" s="1678" t="s">
        <v>1503</v>
      </c>
      <c r="E157" s="1678" t="s">
        <v>93</v>
      </c>
      <c r="F157" s="1680" t="s">
        <v>1625</v>
      </c>
      <c r="G157" s="1674"/>
      <c r="H157" s="309"/>
      <c r="K157" s="1610"/>
    </row>
    <row r="158" ht="34.5" customHeight="1">
      <c r="A158" s="1647"/>
      <c r="B158" s="367"/>
      <c r="C158" s="1609" t="s">
        <v>1184</v>
      </c>
      <c r="D158" s="1609"/>
      <c r="E158" s="1361"/>
      <c r="F158" s="1673" t="s">
        <v>214</v>
      </c>
      <c r="G158" s="1674"/>
      <c r="H158" s="1684" t="s">
        <v>646</v>
      </c>
      <c r="K158" s="1685" t="s">
        <v>214</v>
      </c>
    </row>
    <row r="159" ht="34.5" customHeight="1">
      <c r="A159" s="1365">
        <f>A153+1</f>
        <v>74</v>
      </c>
      <c r="B159" s="367"/>
      <c r="C159" s="312" t="s">
        <v>1686</v>
      </c>
      <c r="D159" s="1621" t="s">
        <v>1687</v>
      </c>
      <c r="E159" s="312" t="s">
        <v>93</v>
      </c>
      <c r="F159" s="1577">
        <f t="shared" si="388"/>
        <v>11000</v>
      </c>
      <c r="G159" s="1674"/>
      <c r="H159" s="1686"/>
      <c r="K159" s="1687">
        <v>60</v>
      </c>
    </row>
    <row r="160" ht="34.5" customHeight="1">
      <c r="A160" s="1365">
        <f t="shared" ref="A160:A162" si="397">A159+1</f>
        <v>75</v>
      </c>
      <c r="B160" s="367"/>
      <c r="C160" s="312" t="s">
        <v>1688</v>
      </c>
      <c r="D160" s="1621" t="s">
        <v>1689</v>
      </c>
      <c r="E160" s="312" t="s">
        <v>93</v>
      </c>
      <c r="F160" s="1577">
        <f t="shared" si="388"/>
        <v>11000</v>
      </c>
      <c r="G160" s="1674"/>
      <c r="H160" s="1686"/>
      <c r="K160" s="1687">
        <v>60</v>
      </c>
    </row>
    <row r="161" ht="34.5" customHeight="1">
      <c r="A161" s="1365">
        <f t="shared" si="397"/>
        <v>76</v>
      </c>
      <c r="B161" s="367"/>
      <c r="C161" s="312" t="s">
        <v>1690</v>
      </c>
      <c r="D161" s="1621" t="s">
        <v>1691</v>
      </c>
      <c r="E161" s="312" t="s">
        <v>93</v>
      </c>
      <c r="F161" s="1577">
        <f t="shared" si="388"/>
        <v>11000</v>
      </c>
      <c r="G161" s="1674"/>
      <c r="H161" s="1686"/>
      <c r="K161" s="1687">
        <v>60</v>
      </c>
    </row>
    <row r="162" ht="34.5" customHeight="1">
      <c r="A162" s="1365">
        <f t="shared" si="397"/>
        <v>77</v>
      </c>
      <c r="B162" s="367"/>
      <c r="C162" s="312" t="s">
        <v>1692</v>
      </c>
      <c r="D162" s="1621" t="s">
        <v>1693</v>
      </c>
      <c r="E162" s="312" t="s">
        <v>93</v>
      </c>
      <c r="F162" s="1577">
        <f t="shared" si="388"/>
        <v>11000</v>
      </c>
      <c r="G162" s="1674"/>
      <c r="H162" s="1686"/>
      <c r="K162" s="1687">
        <v>60</v>
      </c>
    </row>
    <row r="163" ht="34.5" customHeight="1">
      <c r="A163" s="1365"/>
      <c r="B163" s="367"/>
      <c r="C163" s="1589"/>
      <c r="D163" s="1657" t="s">
        <v>1173</v>
      </c>
      <c r="E163" s="325"/>
      <c r="F163" s="1658"/>
      <c r="G163" s="1659"/>
      <c r="H163" s="1686"/>
      <c r="K163" s="1688"/>
    </row>
    <row r="164" ht="34.5" customHeight="1">
      <c r="A164" s="1365">
        <f>A162+1</f>
        <v>78</v>
      </c>
      <c r="B164" s="367"/>
      <c r="C164" s="1589"/>
      <c r="D164" s="312" t="s">
        <v>1550</v>
      </c>
      <c r="E164" s="312" t="s">
        <v>93</v>
      </c>
      <c r="F164" s="313">
        <f t="shared" si="388"/>
        <v>17900</v>
      </c>
      <c r="G164" s="368"/>
      <c r="H164" s="1686"/>
      <c r="K164" s="1688">
        <v>98</v>
      </c>
    </row>
    <row r="165" ht="34.5" customHeight="1">
      <c r="A165" s="1365">
        <f t="shared" ref="A165:A168" si="398">A164+1</f>
        <v>79</v>
      </c>
      <c r="B165" s="367"/>
      <c r="C165" s="1589"/>
      <c r="D165" s="312" t="s">
        <v>1551</v>
      </c>
      <c r="E165" s="312" t="s">
        <v>93</v>
      </c>
      <c r="F165" s="313">
        <f t="shared" si="388"/>
        <v>17900</v>
      </c>
      <c r="G165" s="368"/>
      <c r="H165" s="1686"/>
      <c r="K165" s="1688">
        <v>98</v>
      </c>
    </row>
    <row r="166" ht="34.5" customHeight="1">
      <c r="A166" s="1365">
        <f t="shared" si="398"/>
        <v>80</v>
      </c>
      <c r="B166" s="367"/>
      <c r="C166" s="1589"/>
      <c r="D166" s="312" t="s">
        <v>1552</v>
      </c>
      <c r="E166" s="312" t="s">
        <v>93</v>
      </c>
      <c r="F166" s="313">
        <f t="shared" si="388"/>
        <v>17900</v>
      </c>
      <c r="G166" s="368"/>
      <c r="H166" s="1686"/>
      <c r="K166" s="1688">
        <v>98</v>
      </c>
    </row>
    <row r="167" ht="34.5" customHeight="1">
      <c r="A167" s="1365">
        <f t="shared" si="398"/>
        <v>81</v>
      </c>
      <c r="B167" s="367"/>
      <c r="C167" s="1589"/>
      <c r="D167" s="312" t="s">
        <v>1553</v>
      </c>
      <c r="E167" s="312" t="s">
        <v>93</v>
      </c>
      <c r="F167" s="313">
        <f t="shared" si="388"/>
        <v>17900</v>
      </c>
      <c r="G167" s="368"/>
      <c r="H167" s="1686"/>
      <c r="K167" s="1688">
        <v>98</v>
      </c>
    </row>
    <row r="168" ht="34.5" customHeight="1">
      <c r="A168" s="1365">
        <f t="shared" si="398"/>
        <v>82</v>
      </c>
      <c r="B168" s="367"/>
      <c r="C168" s="1589"/>
      <c r="D168" s="312" t="s">
        <v>1554</v>
      </c>
      <c r="E168" s="312" t="s">
        <v>93</v>
      </c>
      <c r="F168" s="313">
        <f t="shared" si="388"/>
        <v>17900</v>
      </c>
      <c r="G168" s="368"/>
      <c r="H168" s="1686"/>
      <c r="K168" s="1688">
        <v>98</v>
      </c>
    </row>
    <row r="169">
      <c r="A169" s="1689"/>
      <c r="B169" s="1668"/>
      <c r="C169" s="1690"/>
      <c r="D169" s="1572" t="s">
        <v>250</v>
      </c>
      <c r="E169" s="1668"/>
      <c r="F169" s="1673" t="s">
        <v>214</v>
      </c>
      <c r="G169" s="346"/>
      <c r="H169" s="1691" t="s">
        <v>222</v>
      </c>
      <c r="K169" s="1636" t="s">
        <v>214</v>
      </c>
    </row>
    <row r="170">
      <c r="A170" s="1559">
        <f>A162+1</f>
        <v>78</v>
      </c>
      <c r="B170" s="1361"/>
      <c r="C170" s="393" t="s">
        <v>253</v>
      </c>
      <c r="D170" s="393" t="s">
        <v>254</v>
      </c>
      <c r="E170" s="393" t="s">
        <v>93</v>
      </c>
      <c r="F170" s="1362">
        <f t="shared" ref="F169:G232" si="399">ROUND((K170*100.29)+(K170*102.82)*80%,-2)</f>
        <v>6300</v>
      </c>
      <c r="G170" s="1692"/>
      <c r="H170" s="1693"/>
      <c r="K170" s="1610">
        <v>34.600000000000001</v>
      </c>
    </row>
    <row r="171" ht="25.5">
      <c r="A171" s="1559">
        <f t="shared" ref="A171:A173" si="400">A170+1</f>
        <v>79</v>
      </c>
      <c r="B171" s="1361"/>
      <c r="C171" s="1694" t="s">
        <v>255</v>
      </c>
      <c r="D171" s="393" t="s">
        <v>256</v>
      </c>
      <c r="E171" s="393" t="s">
        <v>93</v>
      </c>
      <c r="F171" s="1362">
        <f t="shared" si="399"/>
        <v>5600</v>
      </c>
      <c r="G171" s="1692"/>
      <c r="H171" s="1693"/>
      <c r="K171" s="1610">
        <v>30.600000000000001</v>
      </c>
    </row>
    <row r="172">
      <c r="A172" s="1559">
        <f t="shared" si="400"/>
        <v>80</v>
      </c>
      <c r="B172" s="1361"/>
      <c r="C172" s="393" t="s">
        <v>257</v>
      </c>
      <c r="D172" s="393" t="s">
        <v>258</v>
      </c>
      <c r="E172" s="393" t="s">
        <v>93</v>
      </c>
      <c r="F172" s="1362">
        <f t="shared" si="399"/>
        <v>8800</v>
      </c>
      <c r="G172" s="1692"/>
      <c r="H172" s="1693"/>
      <c r="K172" s="1610">
        <v>48.200000000000003</v>
      </c>
    </row>
    <row r="173">
      <c r="A173" s="1559">
        <f t="shared" si="400"/>
        <v>81</v>
      </c>
      <c r="B173" s="1361"/>
      <c r="C173" s="393" t="s">
        <v>259</v>
      </c>
      <c r="D173" s="393" t="s">
        <v>260</v>
      </c>
      <c r="E173" s="393" t="s">
        <v>93</v>
      </c>
      <c r="F173" s="1362">
        <f t="shared" si="399"/>
        <v>6500</v>
      </c>
      <c r="G173" s="1692"/>
      <c r="H173" s="1693"/>
      <c r="K173" s="1610">
        <v>35.600000000000001</v>
      </c>
    </row>
    <row r="174">
      <c r="A174" s="1359"/>
      <c r="B174" s="1361"/>
      <c r="C174" s="1695"/>
      <c r="D174" s="323" t="s">
        <v>103</v>
      </c>
      <c r="E174" s="1361"/>
      <c r="F174" s="1362"/>
      <c r="G174" s="1692"/>
      <c r="H174" s="1693"/>
      <c r="K174" s="1610"/>
    </row>
    <row r="175" ht="29.25" customHeight="1">
      <c r="A175" s="1696"/>
      <c r="B175" s="1697"/>
      <c r="C175" s="1698"/>
      <c r="D175" s="1678" t="s">
        <v>1493</v>
      </c>
      <c r="E175" s="1699" t="s">
        <v>93</v>
      </c>
      <c r="F175" s="1700" t="s">
        <v>1624</v>
      </c>
      <c r="G175" s="1692"/>
      <c r="H175" s="1693"/>
      <c r="K175" s="1610"/>
    </row>
    <row r="176" ht="35.25" customHeight="1">
      <c r="A176" s="1696"/>
      <c r="B176" s="1701"/>
      <c r="C176" s="1698"/>
      <c r="D176" s="1678" t="s">
        <v>1495</v>
      </c>
      <c r="E176" s="1699" t="s">
        <v>93</v>
      </c>
      <c r="F176" s="1700" t="s">
        <v>1624</v>
      </c>
      <c r="G176" s="1692"/>
      <c r="H176" s="1693"/>
      <c r="K176" s="1610"/>
    </row>
    <row r="177" ht="35.25" customHeight="1">
      <c r="A177" s="1696"/>
      <c r="B177" s="1701"/>
      <c r="C177" s="1698"/>
      <c r="D177" s="1678" t="s">
        <v>1496</v>
      </c>
      <c r="E177" s="1699" t="s">
        <v>93</v>
      </c>
      <c r="F177" s="1700" t="s">
        <v>1624</v>
      </c>
      <c r="G177" s="1692"/>
      <c r="H177" s="1693"/>
      <c r="K177" s="1610"/>
    </row>
    <row r="178" ht="35.25" customHeight="1">
      <c r="A178" s="1696"/>
      <c r="B178" s="1701"/>
      <c r="C178" s="1698"/>
      <c r="D178" s="1678" t="s">
        <v>1497</v>
      </c>
      <c r="E178" s="1699" t="s">
        <v>93</v>
      </c>
      <c r="F178" s="1700" t="s">
        <v>1624</v>
      </c>
      <c r="G178" s="1692"/>
      <c r="H178" s="1693"/>
      <c r="K178" s="1610"/>
    </row>
    <row r="179" ht="37.5" customHeight="1">
      <c r="A179" s="1696"/>
      <c r="B179" s="1702"/>
      <c r="C179" s="1698"/>
      <c r="D179" s="1678" t="s">
        <v>1498</v>
      </c>
      <c r="E179" s="1699" t="s">
        <v>93</v>
      </c>
      <c r="F179" s="1700" t="s">
        <v>1624</v>
      </c>
      <c r="G179" s="1692"/>
      <c r="H179" s="1693"/>
      <c r="K179" s="1610"/>
    </row>
    <row r="180" ht="30">
      <c r="A180" s="1559">
        <f>A173+1</f>
        <v>82</v>
      </c>
      <c r="B180" s="1361"/>
      <c r="C180" s="393" t="s">
        <v>261</v>
      </c>
      <c r="D180" s="393" t="s">
        <v>655</v>
      </c>
      <c r="E180" s="393" t="s">
        <v>93</v>
      </c>
      <c r="F180" s="1362">
        <f t="shared" si="399"/>
        <v>4300</v>
      </c>
      <c r="G180" s="1692"/>
      <c r="H180" s="1693"/>
      <c r="K180" s="1610">
        <v>23.5</v>
      </c>
    </row>
    <row r="181" ht="30">
      <c r="A181" s="1559">
        <f t="shared" ref="A181:A189" si="401">A180+1</f>
        <v>83</v>
      </c>
      <c r="B181" s="1361"/>
      <c r="C181" s="393" t="s">
        <v>263</v>
      </c>
      <c r="D181" s="393" t="s">
        <v>264</v>
      </c>
      <c r="E181" s="393" t="s">
        <v>93</v>
      </c>
      <c r="F181" s="1362">
        <f t="shared" si="399"/>
        <v>4000</v>
      </c>
      <c r="G181" s="1692"/>
      <c r="H181" s="1693"/>
      <c r="K181" s="1610">
        <v>22</v>
      </c>
    </row>
    <row r="182" ht="25.5">
      <c r="A182" s="1559">
        <f t="shared" si="401"/>
        <v>84</v>
      </c>
      <c r="B182" s="1361"/>
      <c r="C182" s="1694" t="s">
        <v>265</v>
      </c>
      <c r="D182" s="393" t="s">
        <v>266</v>
      </c>
      <c r="E182" s="393" t="s">
        <v>93</v>
      </c>
      <c r="F182" s="1362">
        <f t="shared" si="399"/>
        <v>4000</v>
      </c>
      <c r="G182" s="1692"/>
      <c r="H182" s="1693"/>
      <c r="K182" s="1610">
        <v>22</v>
      </c>
    </row>
    <row r="183" ht="30">
      <c r="A183" s="1559">
        <f t="shared" si="401"/>
        <v>85</v>
      </c>
      <c r="B183" s="1361"/>
      <c r="C183" s="393" t="s">
        <v>267</v>
      </c>
      <c r="D183" s="393" t="s">
        <v>268</v>
      </c>
      <c r="E183" s="393" t="s">
        <v>93</v>
      </c>
      <c r="F183" s="1362">
        <f t="shared" si="399"/>
        <v>5100</v>
      </c>
      <c r="G183" s="1692"/>
      <c r="H183" s="1693"/>
      <c r="K183" s="1610">
        <v>28.199999999999999</v>
      </c>
    </row>
    <row r="184" ht="30">
      <c r="A184" s="1559">
        <f t="shared" si="401"/>
        <v>86</v>
      </c>
      <c r="B184" s="1361"/>
      <c r="C184" s="393" t="s">
        <v>269</v>
      </c>
      <c r="D184" s="393" t="s">
        <v>270</v>
      </c>
      <c r="E184" s="393" t="s">
        <v>93</v>
      </c>
      <c r="F184" s="1362">
        <f t="shared" si="399"/>
        <v>4100</v>
      </c>
      <c r="G184" s="1692"/>
      <c r="H184" s="1693"/>
      <c r="K184" s="1610">
        <v>22.199999999999999</v>
      </c>
    </row>
    <row r="185" ht="30">
      <c r="A185" s="1559">
        <f t="shared" si="401"/>
        <v>87</v>
      </c>
      <c r="B185" s="1361"/>
      <c r="C185" s="393" t="s">
        <v>271</v>
      </c>
      <c r="D185" s="393" t="s">
        <v>272</v>
      </c>
      <c r="E185" s="393" t="s">
        <v>112</v>
      </c>
      <c r="F185" s="1362">
        <f t="shared" si="399"/>
        <v>3100</v>
      </c>
      <c r="G185" s="1692"/>
      <c r="H185" s="1693"/>
      <c r="K185" s="1610">
        <v>16.899999999999999</v>
      </c>
    </row>
    <row r="186" ht="30">
      <c r="A186" s="1559">
        <f t="shared" si="401"/>
        <v>88</v>
      </c>
      <c r="B186" s="1361"/>
      <c r="C186" s="393" t="s">
        <v>273</v>
      </c>
      <c r="D186" s="393" t="s">
        <v>274</v>
      </c>
      <c r="E186" s="393" t="s">
        <v>112</v>
      </c>
      <c r="F186" s="1362">
        <f t="shared" si="399"/>
        <v>2500</v>
      </c>
      <c r="G186" s="1692"/>
      <c r="H186" s="1693"/>
      <c r="K186" s="1610">
        <v>13.6</v>
      </c>
    </row>
    <row r="187" ht="45">
      <c r="A187" s="1559">
        <f t="shared" si="401"/>
        <v>89</v>
      </c>
      <c r="B187" s="1361"/>
      <c r="C187" s="393" t="s">
        <v>275</v>
      </c>
      <c r="D187" s="393" t="s">
        <v>276</v>
      </c>
      <c r="E187" s="312" t="s">
        <v>112</v>
      </c>
      <c r="F187" s="1362">
        <f t="shared" si="399"/>
        <v>2400</v>
      </c>
      <c r="G187" s="1692"/>
      <c r="H187" s="1693"/>
      <c r="K187" s="1610">
        <v>13.199999999999999</v>
      </c>
    </row>
    <row r="188" ht="30">
      <c r="A188" s="1559">
        <f t="shared" si="401"/>
        <v>90</v>
      </c>
      <c r="B188" s="1361"/>
      <c r="C188" s="393" t="s">
        <v>277</v>
      </c>
      <c r="D188" s="393" t="s">
        <v>278</v>
      </c>
      <c r="E188" s="312" t="s">
        <v>112</v>
      </c>
      <c r="F188" s="1362">
        <f t="shared" si="399"/>
        <v>3600</v>
      </c>
      <c r="G188" s="1692"/>
      <c r="H188" s="1693"/>
      <c r="K188" s="1610">
        <v>19.699999999999999</v>
      </c>
    </row>
    <row r="189" ht="30">
      <c r="A189" s="1581">
        <f t="shared" si="401"/>
        <v>91</v>
      </c>
      <c r="B189" s="1582"/>
      <c r="C189" s="371" t="s">
        <v>279</v>
      </c>
      <c r="D189" s="371" t="s">
        <v>280</v>
      </c>
      <c r="E189" s="328" t="s">
        <v>112</v>
      </c>
      <c r="F189" s="1583">
        <f t="shared" si="399"/>
        <v>2500</v>
      </c>
      <c r="G189" s="1703"/>
      <c r="H189" s="1704"/>
      <c r="K189" s="1665">
        <v>13.6</v>
      </c>
    </row>
    <row r="190">
      <c r="A190" s="1667"/>
      <c r="B190" s="1668"/>
      <c r="C190" s="1690"/>
      <c r="D190" s="1572" t="s">
        <v>281</v>
      </c>
      <c r="E190" s="1668"/>
      <c r="F190" s="1673" t="s">
        <v>214</v>
      </c>
      <c r="G190" s="1705"/>
      <c r="H190" s="1706" t="s">
        <v>222</v>
      </c>
      <c r="K190" s="1636" t="s">
        <v>214</v>
      </c>
    </row>
    <row r="191">
      <c r="A191" s="1559">
        <f>A189+1</f>
        <v>92</v>
      </c>
      <c r="B191" s="1707"/>
      <c r="C191" s="312" t="s">
        <v>282</v>
      </c>
      <c r="D191" s="312" t="s">
        <v>283</v>
      </c>
      <c r="E191" s="312" t="s">
        <v>93</v>
      </c>
      <c r="F191" s="1362">
        <f t="shared" si="399"/>
        <v>5100</v>
      </c>
      <c r="G191" s="1692"/>
      <c r="H191" s="1693"/>
      <c r="K191" s="1610">
        <v>28</v>
      </c>
    </row>
    <row r="192">
      <c r="A192" s="1559">
        <f>A191+1</f>
        <v>93</v>
      </c>
      <c r="B192" s="1707"/>
      <c r="C192" s="1708" t="s">
        <v>1694</v>
      </c>
      <c r="D192" s="1708" t="s">
        <v>1695</v>
      </c>
      <c r="E192" s="312" t="s">
        <v>93</v>
      </c>
      <c r="F192" s="1362">
        <f t="shared" si="399"/>
        <v>4900</v>
      </c>
      <c r="G192" s="1692"/>
      <c r="H192" s="1693"/>
      <c r="K192" s="1610">
        <v>27</v>
      </c>
    </row>
    <row r="193">
      <c r="A193" s="1559"/>
      <c r="B193" s="1361"/>
      <c r="C193" s="1695"/>
      <c r="D193" s="323" t="s">
        <v>103</v>
      </c>
      <c r="E193" s="1361"/>
      <c r="F193" s="1362"/>
      <c r="G193" s="1692"/>
      <c r="H193" s="1693"/>
      <c r="K193" s="1610"/>
    </row>
    <row r="194">
      <c r="A194" s="1559">
        <f>A192+1</f>
        <v>94</v>
      </c>
      <c r="B194" s="1707"/>
      <c r="C194" s="312" t="s">
        <v>288</v>
      </c>
      <c r="D194" s="312" t="s">
        <v>289</v>
      </c>
      <c r="E194" s="312" t="s">
        <v>93</v>
      </c>
      <c r="F194" s="1709">
        <f t="shared" si="399"/>
        <v>1700</v>
      </c>
      <c r="G194" s="1692"/>
      <c r="H194" s="1693"/>
      <c r="K194" s="1610">
        <v>9.4000000000000004</v>
      </c>
    </row>
    <row r="195">
      <c r="A195" s="1559">
        <f>A194+1</f>
        <v>95</v>
      </c>
      <c r="B195" s="1707"/>
      <c r="C195" s="1708" t="s">
        <v>1696</v>
      </c>
      <c r="D195" s="1708" t="s">
        <v>1697</v>
      </c>
      <c r="E195" s="312" t="s">
        <v>93</v>
      </c>
      <c r="F195" s="1709">
        <f t="shared" si="399"/>
        <v>2600</v>
      </c>
      <c r="G195" s="1692"/>
      <c r="H195" s="1693"/>
      <c r="K195" s="1610">
        <v>14</v>
      </c>
    </row>
    <row r="196" ht="30">
      <c r="A196" s="1559">
        <f t="shared" ref="A196:A199" si="402">A194+1</f>
        <v>95</v>
      </c>
      <c r="B196" s="1707"/>
      <c r="C196" s="312" t="s">
        <v>294</v>
      </c>
      <c r="D196" s="312" t="s">
        <v>295</v>
      </c>
      <c r="E196" s="312" t="s">
        <v>112</v>
      </c>
      <c r="F196" s="1709">
        <f t="shared" si="399"/>
        <v>1600</v>
      </c>
      <c r="G196" s="1692"/>
      <c r="H196" s="1693"/>
      <c r="K196" s="1610">
        <v>8.5</v>
      </c>
    </row>
    <row r="197">
      <c r="A197" s="1559">
        <f t="shared" si="402"/>
        <v>96</v>
      </c>
      <c r="B197" s="1710"/>
      <c r="C197" s="1708" t="s">
        <v>1698</v>
      </c>
      <c r="D197" s="1708" t="s">
        <v>1699</v>
      </c>
      <c r="E197" s="328" t="s">
        <v>112</v>
      </c>
      <c r="F197" s="1709">
        <f t="shared" si="399"/>
        <v>1700</v>
      </c>
      <c r="G197" s="1703"/>
      <c r="H197" s="1704"/>
      <c r="K197" s="1665">
        <v>9.3000000000000007</v>
      </c>
    </row>
    <row r="198">
      <c r="A198" s="1667"/>
      <c r="B198" s="1668"/>
      <c r="C198" s="1690"/>
      <c r="D198" s="1572" t="s">
        <v>298</v>
      </c>
      <c r="E198" s="1668"/>
      <c r="F198" s="1673" t="s">
        <v>214</v>
      </c>
      <c r="G198" s="1711"/>
      <c r="H198" s="1706" t="s">
        <v>222</v>
      </c>
      <c r="K198" s="1636" t="s">
        <v>214</v>
      </c>
    </row>
    <row r="199">
      <c r="A199" s="1559">
        <f t="shared" si="402"/>
        <v>97</v>
      </c>
      <c r="B199" s="1707"/>
      <c r="C199" s="312" t="s">
        <v>299</v>
      </c>
      <c r="D199" s="312" t="s">
        <v>300</v>
      </c>
      <c r="E199" s="312" t="s">
        <v>93</v>
      </c>
      <c r="F199" s="1362">
        <f t="shared" si="399"/>
        <v>5800</v>
      </c>
      <c r="G199" s="1692"/>
      <c r="H199" s="1693"/>
      <c r="K199" s="1610">
        <v>31.5</v>
      </c>
    </row>
    <row r="200">
      <c r="A200" s="1559">
        <f>A199+1</f>
        <v>98</v>
      </c>
      <c r="B200" s="1707"/>
      <c r="C200" s="312" t="s">
        <v>301</v>
      </c>
      <c r="D200" s="312" t="s">
        <v>302</v>
      </c>
      <c r="E200" s="312" t="s">
        <v>93</v>
      </c>
      <c r="F200" s="1362">
        <f t="shared" si="399"/>
        <v>5000</v>
      </c>
      <c r="G200" s="1692"/>
      <c r="H200" s="1693"/>
      <c r="K200" s="1610">
        <v>27.5</v>
      </c>
    </row>
    <row r="201">
      <c r="A201" s="1359"/>
      <c r="B201" s="1361"/>
      <c r="C201" s="1695"/>
      <c r="D201" s="323" t="s">
        <v>103</v>
      </c>
      <c r="E201" s="1361"/>
      <c r="F201" s="1362"/>
      <c r="G201" s="1692"/>
      <c r="H201" s="1693"/>
      <c r="K201" s="1610"/>
    </row>
    <row r="202">
      <c r="A202" s="1559">
        <f>A200+1</f>
        <v>99</v>
      </c>
      <c r="B202" s="1707"/>
      <c r="C202" s="312" t="s">
        <v>303</v>
      </c>
      <c r="D202" s="312" t="s">
        <v>304</v>
      </c>
      <c r="E202" s="312" t="s">
        <v>93</v>
      </c>
      <c r="F202" s="1709">
        <f t="shared" si="399"/>
        <v>1700</v>
      </c>
      <c r="G202" s="1692"/>
      <c r="H202" s="1693"/>
      <c r="K202" s="1397">
        <v>9.4000000000000004</v>
      </c>
    </row>
    <row r="203">
      <c r="A203" s="1559">
        <f t="shared" ref="A203:A205" si="403">A202+1</f>
        <v>100</v>
      </c>
      <c r="B203" s="1707"/>
      <c r="C203" s="312" t="s">
        <v>305</v>
      </c>
      <c r="D203" s="312" t="s">
        <v>306</v>
      </c>
      <c r="E203" s="312" t="s">
        <v>93</v>
      </c>
      <c r="F203" s="1709">
        <f t="shared" si="399"/>
        <v>2600</v>
      </c>
      <c r="G203" s="1692"/>
      <c r="H203" s="1693"/>
      <c r="K203" s="1397">
        <v>14</v>
      </c>
    </row>
    <row r="204" ht="30">
      <c r="A204" s="1559">
        <f t="shared" si="403"/>
        <v>101</v>
      </c>
      <c r="B204" s="1707"/>
      <c r="C204" s="312" t="s">
        <v>307</v>
      </c>
      <c r="D204" s="312" t="s">
        <v>308</v>
      </c>
      <c r="E204" s="312" t="s">
        <v>112</v>
      </c>
      <c r="F204" s="1709">
        <f t="shared" si="399"/>
        <v>1200</v>
      </c>
      <c r="G204" s="1692"/>
      <c r="H204" s="1693"/>
      <c r="K204" s="1397">
        <v>6.5</v>
      </c>
    </row>
    <row r="205" ht="30">
      <c r="A205" s="1581">
        <f t="shared" si="403"/>
        <v>102</v>
      </c>
      <c r="B205" s="1710"/>
      <c r="C205" s="328" t="s">
        <v>309</v>
      </c>
      <c r="D205" s="328" t="s">
        <v>308</v>
      </c>
      <c r="E205" s="328" t="s">
        <v>112</v>
      </c>
      <c r="F205" s="1709">
        <f t="shared" si="399"/>
        <v>1700</v>
      </c>
      <c r="G205" s="1703"/>
      <c r="H205" s="1704"/>
      <c r="K205" s="1399">
        <v>9.5</v>
      </c>
    </row>
    <row r="206">
      <c r="A206" s="1667"/>
      <c r="B206" s="1668"/>
      <c r="C206" s="394"/>
      <c r="D206" s="1712" t="s">
        <v>310</v>
      </c>
      <c r="E206" s="394"/>
      <c r="F206" s="1673" t="s">
        <v>214</v>
      </c>
      <c r="G206" s="1711"/>
      <c r="H206" s="1706" t="s">
        <v>222</v>
      </c>
      <c r="K206" s="1636" t="s">
        <v>214</v>
      </c>
    </row>
    <row r="207">
      <c r="A207" s="1559">
        <f>A205+1</f>
        <v>103</v>
      </c>
      <c r="B207" s="1361"/>
      <c r="C207" s="312" t="s">
        <v>311</v>
      </c>
      <c r="D207" s="312" t="s">
        <v>312</v>
      </c>
      <c r="E207" s="312" t="s">
        <v>93</v>
      </c>
      <c r="F207" s="1362">
        <f t="shared" si="399"/>
        <v>6500</v>
      </c>
      <c r="G207" s="1692"/>
      <c r="H207" s="1693"/>
      <c r="K207" s="1610">
        <v>35.399999999999999</v>
      </c>
    </row>
    <row r="208">
      <c r="A208" s="1559">
        <f t="shared" ref="A208:A209" si="404">A207+1</f>
        <v>104</v>
      </c>
      <c r="B208" s="1361"/>
      <c r="C208" s="312" t="s">
        <v>313</v>
      </c>
      <c r="D208" s="312" t="s">
        <v>314</v>
      </c>
      <c r="E208" s="312" t="s">
        <v>93</v>
      </c>
      <c r="F208" s="1362">
        <f t="shared" si="399"/>
        <v>5500</v>
      </c>
      <c r="G208" s="1692"/>
      <c r="H208" s="1693"/>
      <c r="K208" s="1610">
        <v>30.199999999999999</v>
      </c>
    </row>
    <row r="209">
      <c r="A209" s="1559">
        <f t="shared" si="404"/>
        <v>105</v>
      </c>
      <c r="B209" s="1361"/>
      <c r="C209" s="352" t="s">
        <v>315</v>
      </c>
      <c r="D209" s="352" t="s">
        <v>316</v>
      </c>
      <c r="E209" s="352" t="s">
        <v>93</v>
      </c>
      <c r="F209" s="1577">
        <f t="shared" si="399"/>
        <v>5400</v>
      </c>
      <c r="G209" s="1692"/>
      <c r="H209" s="1693"/>
      <c r="K209" s="1610">
        <v>29.600000000000001</v>
      </c>
    </row>
    <row r="210">
      <c r="A210" s="360"/>
      <c r="B210" s="1643"/>
      <c r="C210" s="1713" t="s">
        <v>1534</v>
      </c>
      <c r="D210" s="1713"/>
      <c r="E210" s="1361"/>
      <c r="F210" s="1714" t="s">
        <v>214</v>
      </c>
      <c r="G210" s="1692"/>
      <c r="H210" s="1693"/>
      <c r="K210" s="1610"/>
    </row>
    <row r="211">
      <c r="A211" s="310">
        <f>A209+1</f>
        <v>106</v>
      </c>
      <c r="B211" s="468"/>
      <c r="C211" s="312" t="s">
        <v>1700</v>
      </c>
      <c r="D211" s="1621" t="s">
        <v>1701</v>
      </c>
      <c r="E211" s="312" t="s">
        <v>93</v>
      </c>
      <c r="F211" s="1362">
        <f t="shared" si="399"/>
        <v>7400</v>
      </c>
      <c r="G211" s="1692"/>
      <c r="H211" s="1693"/>
      <c r="K211" s="1687">
        <v>40.5</v>
      </c>
    </row>
    <row r="212">
      <c r="A212" s="310">
        <f t="shared" ref="A212:A214" si="405">A211+1</f>
        <v>107</v>
      </c>
      <c r="B212" s="468"/>
      <c r="C212" s="312" t="s">
        <v>1702</v>
      </c>
      <c r="D212" s="1621" t="s">
        <v>1689</v>
      </c>
      <c r="E212" s="312" t="s">
        <v>93</v>
      </c>
      <c r="F212" s="1362" t="s">
        <v>1703</v>
      </c>
      <c r="G212" s="1692"/>
      <c r="H212" s="1693"/>
      <c r="K212" s="1687">
        <v>37</v>
      </c>
    </row>
    <row r="213" ht="30">
      <c r="A213" s="310">
        <f t="shared" si="405"/>
        <v>108</v>
      </c>
      <c r="B213" s="468"/>
      <c r="C213" s="312" t="s">
        <v>1704</v>
      </c>
      <c r="D213" s="1621" t="s">
        <v>1705</v>
      </c>
      <c r="E213" s="312" t="s">
        <v>93</v>
      </c>
      <c r="F213" s="1362">
        <f t="shared" si="399"/>
        <v>6800</v>
      </c>
      <c r="G213" s="1692"/>
      <c r="H213" s="1693"/>
      <c r="K213" s="1687">
        <v>37</v>
      </c>
    </row>
    <row r="214">
      <c r="A214" s="310">
        <f t="shared" si="405"/>
        <v>109</v>
      </c>
      <c r="B214" s="374"/>
      <c r="C214" s="312" t="s">
        <v>1706</v>
      </c>
      <c r="D214" s="1621" t="s">
        <v>1707</v>
      </c>
      <c r="E214" s="312" t="s">
        <v>93</v>
      </c>
      <c r="F214" s="1362">
        <f t="shared" si="399"/>
        <v>7100</v>
      </c>
      <c r="G214" s="1692"/>
      <c r="H214" s="1693"/>
      <c r="K214" s="1687">
        <v>39</v>
      </c>
    </row>
    <row r="215">
      <c r="A215" s="1359"/>
      <c r="B215" s="1361"/>
      <c r="C215" s="1695"/>
      <c r="D215" s="323" t="s">
        <v>103</v>
      </c>
      <c r="E215" s="1361"/>
      <c r="F215" s="1362"/>
      <c r="G215" s="1692"/>
      <c r="H215" s="1693"/>
      <c r="K215" s="1610"/>
    </row>
    <row r="216">
      <c r="A216" s="1559">
        <f>A209+1</f>
        <v>106</v>
      </c>
      <c r="B216" s="1361"/>
      <c r="C216" s="312" t="s">
        <v>317</v>
      </c>
      <c r="D216" s="312" t="s">
        <v>318</v>
      </c>
      <c r="E216" s="312" t="s">
        <v>93</v>
      </c>
      <c r="F216" s="1362">
        <f t="shared" si="399"/>
        <v>2400</v>
      </c>
      <c r="G216" s="1692"/>
      <c r="H216" s="1693"/>
      <c r="K216" s="1610">
        <v>13.199999999999999</v>
      </c>
    </row>
    <row r="217">
      <c r="A217" s="1559">
        <f t="shared" ref="A217:A221" si="406">A216+1</f>
        <v>107</v>
      </c>
      <c r="B217" s="1361"/>
      <c r="C217" s="312" t="s">
        <v>319</v>
      </c>
      <c r="D217" s="312" t="s">
        <v>320</v>
      </c>
      <c r="E217" s="312" t="s">
        <v>93</v>
      </c>
      <c r="F217" s="1362">
        <f t="shared" si="399"/>
        <v>2400</v>
      </c>
      <c r="G217" s="1692"/>
      <c r="H217" s="1693"/>
      <c r="K217" s="1610">
        <v>13.199999999999999</v>
      </c>
    </row>
    <row r="218">
      <c r="A218" s="1559">
        <f t="shared" si="406"/>
        <v>108</v>
      </c>
      <c r="B218" s="1361"/>
      <c r="C218" s="312" t="s">
        <v>321</v>
      </c>
      <c r="D218" s="312" t="s">
        <v>322</v>
      </c>
      <c r="E218" s="312" t="s">
        <v>93</v>
      </c>
      <c r="F218" s="1362">
        <f t="shared" si="399"/>
        <v>2400</v>
      </c>
      <c r="G218" s="1692"/>
      <c r="H218" s="1693"/>
      <c r="K218" s="1610">
        <v>13.199999999999999</v>
      </c>
    </row>
    <row r="219" ht="30">
      <c r="A219" s="1559">
        <f t="shared" si="406"/>
        <v>109</v>
      </c>
      <c r="B219" s="1361"/>
      <c r="C219" s="312" t="s">
        <v>323</v>
      </c>
      <c r="D219" s="312" t="s">
        <v>324</v>
      </c>
      <c r="E219" s="312" t="s">
        <v>112</v>
      </c>
      <c r="F219" s="1362">
        <f t="shared" si="399"/>
        <v>900</v>
      </c>
      <c r="G219" s="1692"/>
      <c r="H219" s="1693"/>
      <c r="K219" s="1610">
        <v>4.7999999999999998</v>
      </c>
    </row>
    <row r="220">
      <c r="A220" s="1559">
        <f t="shared" si="406"/>
        <v>110</v>
      </c>
      <c r="B220" s="1361"/>
      <c r="C220" s="312" t="s">
        <v>325</v>
      </c>
      <c r="D220" s="312" t="s">
        <v>326</v>
      </c>
      <c r="E220" s="312" t="s">
        <v>112</v>
      </c>
      <c r="F220" s="1362">
        <f t="shared" si="399"/>
        <v>900</v>
      </c>
      <c r="G220" s="1692"/>
      <c r="H220" s="1693"/>
      <c r="K220" s="1610">
        <v>4.7999999999999998</v>
      </c>
    </row>
    <row r="221">
      <c r="A221" s="1581">
        <f t="shared" si="406"/>
        <v>111</v>
      </c>
      <c r="B221" s="1582"/>
      <c r="C221" s="328" t="s">
        <v>327</v>
      </c>
      <c r="D221" s="328" t="s">
        <v>328</v>
      </c>
      <c r="E221" s="328" t="s">
        <v>112</v>
      </c>
      <c r="F221" s="1362">
        <f t="shared" si="399"/>
        <v>900</v>
      </c>
      <c r="G221" s="1703"/>
      <c r="H221" s="1704"/>
      <c r="K221" s="1665">
        <v>4.7999999999999998</v>
      </c>
    </row>
    <row r="222">
      <c r="A222" s="1667"/>
      <c r="B222" s="1668"/>
      <c r="C222" s="1690"/>
      <c r="D222" s="1712" t="s">
        <v>329</v>
      </c>
      <c r="E222" s="1668"/>
      <c r="F222" s="1673" t="s">
        <v>214</v>
      </c>
      <c r="G222" s="1711"/>
      <c r="H222" s="1706" t="s">
        <v>222</v>
      </c>
      <c r="K222" s="1636" t="s">
        <v>214</v>
      </c>
    </row>
    <row r="223" ht="30">
      <c r="A223" s="1559">
        <f>A221+1</f>
        <v>112</v>
      </c>
      <c r="B223" s="1707"/>
      <c r="C223" s="312" t="s">
        <v>330</v>
      </c>
      <c r="D223" s="312" t="s">
        <v>331</v>
      </c>
      <c r="E223" s="312" t="s">
        <v>93</v>
      </c>
      <c r="F223" s="1362">
        <f t="shared" si="399"/>
        <v>8400</v>
      </c>
      <c r="G223" s="1692"/>
      <c r="H223" s="1693"/>
      <c r="K223" s="1640">
        <v>46</v>
      </c>
    </row>
    <row r="224" ht="30">
      <c r="A224" s="1559">
        <f t="shared" ref="A224:A226" si="407">A223+1</f>
        <v>113</v>
      </c>
      <c r="B224" s="1707"/>
      <c r="C224" s="312" t="s">
        <v>332</v>
      </c>
      <c r="D224" s="312" t="s">
        <v>333</v>
      </c>
      <c r="E224" s="312" t="s">
        <v>93</v>
      </c>
      <c r="F224" s="1362">
        <f t="shared" si="399"/>
        <v>7000</v>
      </c>
      <c r="G224" s="1692"/>
      <c r="H224" s="1693"/>
      <c r="K224" s="1640">
        <v>38.5</v>
      </c>
    </row>
    <row r="225" ht="30">
      <c r="A225" s="1559">
        <f t="shared" si="407"/>
        <v>114</v>
      </c>
      <c r="B225" s="1707"/>
      <c r="C225" s="312" t="s">
        <v>334</v>
      </c>
      <c r="D225" s="312" t="s">
        <v>335</v>
      </c>
      <c r="E225" s="312" t="s">
        <v>93</v>
      </c>
      <c r="F225" s="1362">
        <f t="shared" si="399"/>
        <v>7000</v>
      </c>
      <c r="G225" s="1692"/>
      <c r="H225" s="1693"/>
      <c r="K225" s="1640">
        <v>38.5</v>
      </c>
    </row>
    <row r="226" ht="30">
      <c r="A226" s="1559">
        <f t="shared" si="407"/>
        <v>115</v>
      </c>
      <c r="B226" s="1707"/>
      <c r="C226" s="312" t="s">
        <v>336</v>
      </c>
      <c r="D226" s="312" t="s">
        <v>337</v>
      </c>
      <c r="E226" s="312" t="s">
        <v>93</v>
      </c>
      <c r="F226" s="1362">
        <f t="shared" si="399"/>
        <v>6800</v>
      </c>
      <c r="G226" s="1692"/>
      <c r="H226" s="1693"/>
      <c r="K226" s="1640">
        <v>37</v>
      </c>
    </row>
    <row r="227">
      <c r="A227" s="1359"/>
      <c r="B227" s="1361"/>
      <c r="C227" s="1695"/>
      <c r="D227" s="323" t="s">
        <v>103</v>
      </c>
      <c r="E227" s="1361"/>
      <c r="F227" s="1673" t="s">
        <v>214</v>
      </c>
      <c r="G227" s="1692"/>
      <c r="H227" s="1693"/>
      <c r="K227" s="1610"/>
    </row>
    <row r="228">
      <c r="A228" s="1559">
        <f>A226+1</f>
        <v>116</v>
      </c>
      <c r="B228" s="1707"/>
      <c r="C228" s="312" t="s">
        <v>338</v>
      </c>
      <c r="D228" s="312" t="s">
        <v>339</v>
      </c>
      <c r="E228" s="312" t="s">
        <v>93</v>
      </c>
      <c r="F228" s="1362">
        <f t="shared" si="399"/>
        <v>3100</v>
      </c>
      <c r="G228" s="1692"/>
      <c r="H228" s="1693"/>
      <c r="K228" s="1640">
        <v>17.199999999999999</v>
      </c>
    </row>
    <row r="229">
      <c r="A229" s="1559">
        <f t="shared" ref="A229:A235" si="408">A228+1</f>
        <v>117</v>
      </c>
      <c r="B229" s="1707"/>
      <c r="C229" s="312" t="s">
        <v>340</v>
      </c>
      <c r="D229" s="312" t="s">
        <v>341</v>
      </c>
      <c r="E229" s="312" t="s">
        <v>93</v>
      </c>
      <c r="F229" s="1362">
        <f t="shared" si="399"/>
        <v>2900</v>
      </c>
      <c r="G229" s="1692"/>
      <c r="H229" s="1693"/>
      <c r="K229" s="1640">
        <v>16</v>
      </c>
    </row>
    <row r="230">
      <c r="A230" s="1559">
        <f t="shared" si="408"/>
        <v>118</v>
      </c>
      <c r="B230" s="1707"/>
      <c r="C230" s="312" t="s">
        <v>342</v>
      </c>
      <c r="D230" s="312" t="s">
        <v>343</v>
      </c>
      <c r="E230" s="312" t="s">
        <v>93</v>
      </c>
      <c r="F230" s="1362">
        <f t="shared" si="399"/>
        <v>3100</v>
      </c>
      <c r="G230" s="1692"/>
      <c r="H230" s="1693"/>
      <c r="K230" s="1640">
        <v>17.199999999999999</v>
      </c>
    </row>
    <row r="231">
      <c r="A231" s="1559">
        <f t="shared" si="408"/>
        <v>119</v>
      </c>
      <c r="B231" s="1707"/>
      <c r="C231" s="312" t="s">
        <v>344</v>
      </c>
      <c r="D231" s="312" t="s">
        <v>241</v>
      </c>
      <c r="E231" s="312" t="s">
        <v>93</v>
      </c>
      <c r="F231" s="1362">
        <f t="shared" si="399"/>
        <v>3100</v>
      </c>
      <c r="G231" s="1692"/>
      <c r="H231" s="1693"/>
      <c r="K231" s="1640">
        <v>17.199999999999999</v>
      </c>
    </row>
    <row r="232" ht="30">
      <c r="A232" s="1559">
        <f t="shared" si="408"/>
        <v>120</v>
      </c>
      <c r="B232" s="1707"/>
      <c r="C232" s="312" t="s">
        <v>345</v>
      </c>
      <c r="D232" s="312" t="s">
        <v>346</v>
      </c>
      <c r="E232" s="312" t="s">
        <v>112</v>
      </c>
      <c r="F232" s="1362">
        <f t="shared" si="399"/>
        <v>1600</v>
      </c>
      <c r="G232" s="1692"/>
      <c r="H232" s="1693"/>
      <c r="K232" s="1640">
        <v>8.5</v>
      </c>
    </row>
    <row r="233" ht="30">
      <c r="A233" s="1559">
        <f t="shared" si="408"/>
        <v>121</v>
      </c>
      <c r="B233" s="1707"/>
      <c r="C233" s="312" t="s">
        <v>347</v>
      </c>
      <c r="D233" s="312" t="s">
        <v>348</v>
      </c>
      <c r="E233" s="312" t="s">
        <v>112</v>
      </c>
      <c r="F233" s="1362">
        <f t="shared" ref="F233:G296" si="409">ROUND((K233*100.29)+(K233*102.82)*80%,-2)</f>
        <v>1300</v>
      </c>
      <c r="G233" s="1692"/>
      <c r="H233" s="1693"/>
      <c r="K233" s="1640">
        <v>7.2000000000000002</v>
      </c>
    </row>
    <row r="234">
      <c r="A234" s="1559">
        <f t="shared" si="408"/>
        <v>122</v>
      </c>
      <c r="B234" s="1707"/>
      <c r="C234" s="312" t="s">
        <v>349</v>
      </c>
      <c r="D234" s="312" t="s">
        <v>350</v>
      </c>
      <c r="E234" s="312" t="s">
        <v>112</v>
      </c>
      <c r="F234" s="1362">
        <f t="shared" si="409"/>
        <v>1600</v>
      </c>
      <c r="G234" s="1692"/>
      <c r="H234" s="1693"/>
      <c r="K234" s="1640">
        <v>8.5</v>
      </c>
    </row>
    <row r="235">
      <c r="A235" s="1576">
        <f t="shared" si="408"/>
        <v>123</v>
      </c>
      <c r="B235" s="1360"/>
      <c r="C235" s="352" t="s">
        <v>351</v>
      </c>
      <c r="D235" s="352" t="s">
        <v>352</v>
      </c>
      <c r="E235" s="352" t="s">
        <v>112</v>
      </c>
      <c r="F235" s="1577">
        <f t="shared" si="409"/>
        <v>1600</v>
      </c>
      <c r="G235" s="1715"/>
      <c r="H235" s="1716"/>
      <c r="K235" s="1671">
        <v>8.5</v>
      </c>
    </row>
    <row r="236">
      <c r="A236" s="1689"/>
      <c r="B236" s="1717"/>
      <c r="C236" s="1718"/>
      <c r="D236" s="1554" t="s">
        <v>353</v>
      </c>
      <c r="E236" s="1717"/>
      <c r="F236" s="1719"/>
      <c r="G236" s="1711"/>
      <c r="H236" s="1691" t="s">
        <v>354</v>
      </c>
      <c r="K236" s="1636" t="s">
        <v>214</v>
      </c>
    </row>
    <row r="237" ht="30">
      <c r="A237" s="1559">
        <f>A235+1</f>
        <v>124</v>
      </c>
      <c r="B237" s="1707"/>
      <c r="C237" s="312" t="s">
        <v>355</v>
      </c>
      <c r="D237" s="312" t="s">
        <v>356</v>
      </c>
      <c r="E237" s="312" t="s">
        <v>93</v>
      </c>
      <c r="F237" s="1362">
        <f t="shared" si="409"/>
        <v>7900</v>
      </c>
      <c r="G237" s="1692"/>
      <c r="H237" s="1693"/>
      <c r="K237" s="1720">
        <v>43.5</v>
      </c>
    </row>
    <row r="238" ht="30">
      <c r="A238" s="1559">
        <f t="shared" ref="A238:A240" si="410">A237+1</f>
        <v>125</v>
      </c>
      <c r="B238" s="1707"/>
      <c r="C238" s="312" t="s">
        <v>357</v>
      </c>
      <c r="D238" s="312" t="s">
        <v>358</v>
      </c>
      <c r="E238" s="312" t="s">
        <v>93</v>
      </c>
      <c r="F238" s="1362">
        <f t="shared" si="409"/>
        <v>7900</v>
      </c>
      <c r="G238" s="1692"/>
      <c r="H238" s="1693"/>
      <c r="K238" s="1720">
        <v>43.5</v>
      </c>
    </row>
    <row r="239" ht="30">
      <c r="A239" s="1559">
        <f t="shared" si="410"/>
        <v>126</v>
      </c>
      <c r="B239" s="1707"/>
      <c r="C239" s="312" t="s">
        <v>359</v>
      </c>
      <c r="D239" s="312" t="s">
        <v>360</v>
      </c>
      <c r="E239" s="312" t="s">
        <v>93</v>
      </c>
      <c r="F239" s="1362">
        <f t="shared" si="409"/>
        <v>7900</v>
      </c>
      <c r="G239" s="1692"/>
      <c r="H239" s="1693"/>
      <c r="K239" s="1720">
        <v>43.5</v>
      </c>
    </row>
    <row r="240" ht="30">
      <c r="A240" s="1559">
        <f t="shared" si="410"/>
        <v>127</v>
      </c>
      <c r="B240" s="1707"/>
      <c r="C240" s="312" t="s">
        <v>365</v>
      </c>
      <c r="D240" s="312" t="s">
        <v>366</v>
      </c>
      <c r="E240" s="312" t="s">
        <v>93</v>
      </c>
      <c r="F240" s="1362">
        <f t="shared" si="409"/>
        <v>7900</v>
      </c>
      <c r="G240" s="1692"/>
      <c r="H240" s="1693"/>
      <c r="K240" s="1610">
        <v>43.5</v>
      </c>
    </row>
    <row r="241" ht="30">
      <c r="A241" s="1359"/>
      <c r="B241" s="1361"/>
      <c r="C241" s="1695"/>
      <c r="D241" s="1566" t="s">
        <v>367</v>
      </c>
      <c r="E241" s="1361"/>
      <c r="F241" s="1362" t="s">
        <v>471</v>
      </c>
      <c r="G241" s="1692"/>
      <c r="H241" s="1693"/>
      <c r="K241" s="1610"/>
    </row>
    <row r="242" ht="30">
      <c r="A242" s="1559">
        <f>A240+1</f>
        <v>128</v>
      </c>
      <c r="B242" s="1707"/>
      <c r="C242" s="312" t="s">
        <v>368</v>
      </c>
      <c r="D242" s="312" t="s">
        <v>356</v>
      </c>
      <c r="E242" s="312" t="s">
        <v>93</v>
      </c>
      <c r="F242" s="1362">
        <f t="shared" si="409"/>
        <v>6800</v>
      </c>
      <c r="G242" s="1692"/>
      <c r="H242" s="1693"/>
      <c r="K242" s="1640">
        <v>37</v>
      </c>
    </row>
    <row r="243" ht="30">
      <c r="A243" s="1559">
        <f t="shared" ref="A243:A245" si="411">A242+1</f>
        <v>129</v>
      </c>
      <c r="B243" s="1707"/>
      <c r="C243" s="312" t="s">
        <v>369</v>
      </c>
      <c r="D243" s="312" t="s">
        <v>358</v>
      </c>
      <c r="E243" s="312" t="s">
        <v>93</v>
      </c>
      <c r="F243" s="1362">
        <f t="shared" si="409"/>
        <v>6800</v>
      </c>
      <c r="G243" s="1692"/>
      <c r="H243" s="1693"/>
      <c r="K243" s="1640">
        <v>37</v>
      </c>
    </row>
    <row r="244">
      <c r="A244" s="1559">
        <f t="shared" si="411"/>
        <v>130</v>
      </c>
      <c r="B244" s="1707"/>
      <c r="C244" s="312" t="s">
        <v>370</v>
      </c>
      <c r="D244" s="312" t="s">
        <v>360</v>
      </c>
      <c r="E244" s="312" t="s">
        <v>93</v>
      </c>
      <c r="F244" s="1362">
        <f t="shared" si="409"/>
        <v>6800</v>
      </c>
      <c r="G244" s="1692"/>
      <c r="H244" s="1693"/>
      <c r="K244" s="1640">
        <v>37</v>
      </c>
    </row>
    <row r="245" ht="30">
      <c r="A245" s="1559">
        <f t="shared" si="411"/>
        <v>131</v>
      </c>
      <c r="B245" s="1707"/>
      <c r="C245" s="312" t="s">
        <v>373</v>
      </c>
      <c r="D245" s="312" t="s">
        <v>366</v>
      </c>
      <c r="E245" s="312" t="s">
        <v>93</v>
      </c>
      <c r="F245" s="1362">
        <f t="shared" si="409"/>
        <v>6800</v>
      </c>
      <c r="G245" s="1692"/>
      <c r="H245" s="1693"/>
      <c r="K245" s="1610">
        <v>37</v>
      </c>
    </row>
    <row r="246">
      <c r="A246" s="1359"/>
      <c r="B246" s="1361"/>
      <c r="C246" s="1695"/>
      <c r="D246" s="1566" t="s">
        <v>374</v>
      </c>
      <c r="E246" s="1361"/>
      <c r="F246" s="1673"/>
      <c r="G246" s="1692"/>
      <c r="H246" s="1693"/>
      <c r="K246" s="1610"/>
    </row>
    <row r="247">
      <c r="A247" s="1559">
        <f>A245+1</f>
        <v>132</v>
      </c>
      <c r="B247" s="1707"/>
      <c r="C247" s="312" t="s">
        <v>375</v>
      </c>
      <c r="D247" s="312" t="s">
        <v>356</v>
      </c>
      <c r="E247" s="312" t="s">
        <v>93</v>
      </c>
      <c r="F247" s="1362" t="s">
        <v>1708</v>
      </c>
      <c r="G247" s="1692"/>
      <c r="H247" s="1693"/>
      <c r="K247" s="1610">
        <v>2810</v>
      </c>
    </row>
    <row r="248">
      <c r="A248" s="1559">
        <f t="shared" ref="A248:A250" si="412">A247+1</f>
        <v>133</v>
      </c>
      <c r="B248" s="1707"/>
      <c r="C248" s="312" t="s">
        <v>376</v>
      </c>
      <c r="D248" s="312" t="s">
        <v>358</v>
      </c>
      <c r="E248" s="312" t="s">
        <v>93</v>
      </c>
      <c r="F248" s="1362" t="s">
        <v>1708</v>
      </c>
      <c r="G248" s="1692"/>
      <c r="H248" s="1693"/>
      <c r="K248" s="1610">
        <v>2810</v>
      </c>
    </row>
    <row r="249">
      <c r="A249" s="1559">
        <f t="shared" si="412"/>
        <v>134</v>
      </c>
      <c r="B249" s="1707"/>
      <c r="C249" s="312" t="s">
        <v>377</v>
      </c>
      <c r="D249" s="312" t="s">
        <v>360</v>
      </c>
      <c r="E249" s="312" t="s">
        <v>93</v>
      </c>
      <c r="F249" s="1362" t="s">
        <v>1708</v>
      </c>
      <c r="G249" s="1692"/>
      <c r="H249" s="1693"/>
      <c r="K249" s="1610">
        <v>2810</v>
      </c>
    </row>
    <row r="250">
      <c r="A250" s="1559">
        <f t="shared" si="412"/>
        <v>135</v>
      </c>
      <c r="B250" s="1707"/>
      <c r="C250" s="312" t="s">
        <v>378</v>
      </c>
      <c r="D250" s="312" t="s">
        <v>364</v>
      </c>
      <c r="E250" s="312" t="s">
        <v>93</v>
      </c>
      <c r="F250" s="1362" t="s">
        <v>1708</v>
      </c>
      <c r="G250" s="1692"/>
      <c r="H250" s="1693"/>
      <c r="K250" s="1610">
        <v>2810</v>
      </c>
    </row>
    <row r="251">
      <c r="A251" s="1359"/>
      <c r="B251" s="1361"/>
      <c r="C251" s="1695"/>
      <c r="D251" s="1566" t="s">
        <v>379</v>
      </c>
      <c r="E251" s="1361"/>
      <c r="F251" s="1673"/>
      <c r="G251" s="1692"/>
      <c r="H251" s="1693"/>
      <c r="K251" s="1610"/>
    </row>
    <row r="252">
      <c r="A252" s="1559">
        <f>A250+1</f>
        <v>136</v>
      </c>
      <c r="B252" s="1707"/>
      <c r="C252" s="312" t="s">
        <v>380</v>
      </c>
      <c r="D252" s="312" t="s">
        <v>364</v>
      </c>
      <c r="E252" s="312" t="s">
        <v>93</v>
      </c>
      <c r="F252" s="312">
        <v>9800</v>
      </c>
      <c r="G252" s="1692"/>
      <c r="H252" s="1693"/>
      <c r="K252" s="1610">
        <v>5440</v>
      </c>
    </row>
    <row r="253" ht="25.5">
      <c r="A253" s="1559">
        <f t="shared" ref="A253:A254" si="413">A252+1</f>
        <v>137</v>
      </c>
      <c r="B253" s="1707"/>
      <c r="C253" s="411" t="s">
        <v>381</v>
      </c>
      <c r="D253" s="312" t="s">
        <v>366</v>
      </c>
      <c r="E253" s="312" t="s">
        <v>93</v>
      </c>
      <c r="F253" s="312">
        <v>9800</v>
      </c>
      <c r="G253" s="1692"/>
      <c r="H253" s="1693"/>
      <c r="K253" s="1610">
        <v>5440</v>
      </c>
    </row>
    <row r="254">
      <c r="A254" s="1559">
        <f t="shared" si="413"/>
        <v>138</v>
      </c>
      <c r="B254" s="1707"/>
      <c r="C254" s="312" t="s">
        <v>382</v>
      </c>
      <c r="D254" s="312" t="s">
        <v>360</v>
      </c>
      <c r="E254" s="312" t="s">
        <v>93</v>
      </c>
      <c r="F254" s="312">
        <v>9800</v>
      </c>
      <c r="G254" s="1692"/>
      <c r="H254" s="1693"/>
      <c r="K254" s="1610">
        <v>5440</v>
      </c>
    </row>
    <row r="255" s="288" customFormat="1" ht="16.5" customHeight="1">
      <c r="A255" s="373"/>
      <c r="B255" s="376"/>
      <c r="C255" s="1721"/>
      <c r="D255" s="305" t="s">
        <v>1189</v>
      </c>
      <c r="E255" s="376"/>
      <c r="F255" s="1722"/>
      <c r="G255" s="392"/>
      <c r="H255" s="1693"/>
      <c r="J255" s="541"/>
      <c r="K255" s="542"/>
      <c r="L255" s="542"/>
      <c r="M255" s="542"/>
      <c r="N255" s="542"/>
      <c r="O255" s="542"/>
      <c r="P255" s="542"/>
    </row>
    <row r="256" s="288" customFormat="1" ht="20.25" customHeight="1">
      <c r="A256" s="310">
        <f>A254+1</f>
        <v>139</v>
      </c>
      <c r="B256" s="402"/>
      <c r="C256" s="312" t="s">
        <v>1709</v>
      </c>
      <c r="D256" s="312" t="s">
        <v>1710</v>
      </c>
      <c r="E256" s="312" t="s">
        <v>93</v>
      </c>
      <c r="F256" s="313">
        <f t="shared" si="409"/>
        <v>11600</v>
      </c>
      <c r="G256" s="368"/>
      <c r="H256" s="1693"/>
      <c r="J256" s="541"/>
      <c r="K256" s="1640">
        <v>63.5</v>
      </c>
      <c r="L256" s="542"/>
      <c r="M256" s="542"/>
      <c r="N256" s="542"/>
      <c r="O256" s="542"/>
      <c r="P256" s="542"/>
    </row>
    <row r="257" s="288" customFormat="1" ht="20.25" customHeight="1">
      <c r="A257" s="310">
        <f t="shared" ref="A257:A260" si="414">A256+1</f>
        <v>140</v>
      </c>
      <c r="B257" s="468"/>
      <c r="C257" s="312" t="s">
        <v>1711</v>
      </c>
      <c r="D257" s="312" t="s">
        <v>1712</v>
      </c>
      <c r="E257" s="312" t="s">
        <v>93</v>
      </c>
      <c r="F257" s="313">
        <f t="shared" si="409"/>
        <v>11600</v>
      </c>
      <c r="G257" s="368"/>
      <c r="H257" s="1693"/>
      <c r="J257" s="541"/>
      <c r="K257" s="1610">
        <v>63.5</v>
      </c>
      <c r="L257" s="542"/>
      <c r="M257" s="542"/>
      <c r="N257" s="542"/>
      <c r="O257" s="542"/>
      <c r="P257" s="542"/>
    </row>
    <row r="258" s="288" customFormat="1" ht="20.25" customHeight="1">
      <c r="A258" s="310">
        <f t="shared" si="414"/>
        <v>141</v>
      </c>
      <c r="B258" s="468"/>
      <c r="C258" s="312" t="s">
        <v>1713</v>
      </c>
      <c r="D258" s="312" t="s">
        <v>1714</v>
      </c>
      <c r="E258" s="312" t="s">
        <v>93</v>
      </c>
      <c r="F258" s="313">
        <f t="shared" si="409"/>
        <v>11600</v>
      </c>
      <c r="G258" s="368"/>
      <c r="H258" s="1693"/>
      <c r="J258" s="541"/>
      <c r="K258" s="1640">
        <v>63.5</v>
      </c>
      <c r="L258" s="542"/>
      <c r="M258" s="542"/>
      <c r="N258" s="542"/>
      <c r="O258" s="542"/>
      <c r="P258" s="542"/>
    </row>
    <row r="259" s="288" customFormat="1" ht="20.25" customHeight="1">
      <c r="A259" s="310">
        <f t="shared" si="414"/>
        <v>142</v>
      </c>
      <c r="B259" s="468"/>
      <c r="C259" s="312" t="s">
        <v>1715</v>
      </c>
      <c r="D259" s="312" t="s">
        <v>1716</v>
      </c>
      <c r="E259" s="312" t="s">
        <v>93</v>
      </c>
      <c r="F259" s="313">
        <f t="shared" si="409"/>
        <v>11600</v>
      </c>
      <c r="G259" s="368"/>
      <c r="H259" s="1693"/>
      <c r="J259" s="541"/>
      <c r="K259" s="1640">
        <v>63.5</v>
      </c>
      <c r="L259" s="542"/>
      <c r="M259" s="542"/>
      <c r="N259" s="542"/>
      <c r="O259" s="542"/>
      <c r="P259" s="542"/>
    </row>
    <row r="260" s="288" customFormat="1" ht="20.25" customHeight="1">
      <c r="A260" s="310">
        <f t="shared" si="414"/>
        <v>143</v>
      </c>
      <c r="B260" s="374"/>
      <c r="C260" s="312" t="s">
        <v>1717</v>
      </c>
      <c r="D260" s="312" t="s">
        <v>1718</v>
      </c>
      <c r="E260" s="312" t="s">
        <v>93</v>
      </c>
      <c r="F260" s="313">
        <f t="shared" si="409"/>
        <v>11600</v>
      </c>
      <c r="G260" s="368"/>
      <c r="H260" s="1693"/>
      <c r="J260" s="541"/>
      <c r="K260" s="1640">
        <v>63.5</v>
      </c>
      <c r="L260" s="542"/>
      <c r="M260" s="542"/>
      <c r="N260" s="542"/>
      <c r="O260" s="542"/>
      <c r="P260" s="542"/>
    </row>
    <row r="261">
      <c r="A261" s="1559"/>
      <c r="B261" s="1361"/>
      <c r="C261" s="1695"/>
      <c r="D261" s="323" t="s">
        <v>103</v>
      </c>
      <c r="E261" s="1361"/>
      <c r="F261" s="1673" t="s">
        <v>214</v>
      </c>
      <c r="G261" s="1692"/>
      <c r="H261" s="1693"/>
      <c r="K261" s="1610"/>
    </row>
    <row r="262">
      <c r="A262" s="1559">
        <f>A260+1</f>
        <v>144</v>
      </c>
      <c r="B262" s="1707"/>
      <c r="C262" s="312" t="s">
        <v>1719</v>
      </c>
      <c r="D262" s="312" t="s">
        <v>387</v>
      </c>
      <c r="E262" s="312" t="s">
        <v>93</v>
      </c>
      <c r="F262" s="1362">
        <f t="shared" si="409"/>
        <v>3900</v>
      </c>
      <c r="G262" s="1692"/>
      <c r="H262" s="1693"/>
      <c r="K262" s="1640">
        <v>21.5</v>
      </c>
    </row>
    <row r="263">
      <c r="A263" s="1559">
        <f t="shared" ref="A263:A271" si="415">A262+1</f>
        <v>145</v>
      </c>
      <c r="B263" s="1707"/>
      <c r="C263" s="312" t="s">
        <v>1720</v>
      </c>
      <c r="D263" s="312" t="s">
        <v>1721</v>
      </c>
      <c r="E263" s="312" t="s">
        <v>93</v>
      </c>
      <c r="F263" s="1362">
        <f t="shared" si="409"/>
        <v>3900</v>
      </c>
      <c r="G263" s="1692"/>
      <c r="H263" s="1693"/>
      <c r="K263" s="1640">
        <v>21.5</v>
      </c>
    </row>
    <row r="264">
      <c r="A264" s="1559">
        <f t="shared" si="415"/>
        <v>146</v>
      </c>
      <c r="B264" s="1707"/>
      <c r="C264" s="312" t="s">
        <v>388</v>
      </c>
      <c r="D264" s="312" t="s">
        <v>1722</v>
      </c>
      <c r="E264" s="312" t="s">
        <v>93</v>
      </c>
      <c r="F264" s="1362">
        <f t="shared" si="409"/>
        <v>3700</v>
      </c>
      <c r="G264" s="1692"/>
      <c r="H264" s="1693"/>
      <c r="K264" s="1640">
        <v>20.5</v>
      </c>
    </row>
    <row r="265" ht="28.5">
      <c r="A265" s="1559">
        <f t="shared" si="415"/>
        <v>147</v>
      </c>
      <c r="B265" s="1707"/>
      <c r="C265" s="312" t="s">
        <v>1723</v>
      </c>
      <c r="D265" s="312" t="s">
        <v>395</v>
      </c>
      <c r="E265" s="312" t="s">
        <v>93</v>
      </c>
      <c r="F265" s="1362">
        <f t="shared" si="409"/>
        <v>4300</v>
      </c>
      <c r="G265" s="1692"/>
      <c r="H265" s="1693"/>
      <c r="K265" s="1640">
        <v>23.5</v>
      </c>
    </row>
    <row r="266">
      <c r="A266" s="1559">
        <f t="shared" si="415"/>
        <v>148</v>
      </c>
      <c r="B266" s="1707"/>
      <c r="C266" s="312" t="s">
        <v>1724</v>
      </c>
      <c r="D266" s="312" t="s">
        <v>1669</v>
      </c>
      <c r="E266" s="312" t="s">
        <v>93</v>
      </c>
      <c r="F266" s="1362">
        <f t="shared" si="409"/>
        <v>4300</v>
      </c>
      <c r="G266" s="1692"/>
      <c r="H266" s="1693"/>
      <c r="K266" s="1640">
        <v>23.5</v>
      </c>
    </row>
    <row r="267">
      <c r="A267" s="1559">
        <f t="shared" si="415"/>
        <v>149</v>
      </c>
      <c r="B267" s="1707"/>
      <c r="C267" s="312" t="s">
        <v>400</v>
      </c>
      <c r="D267" s="312" t="s">
        <v>1725</v>
      </c>
      <c r="E267" s="312" t="s">
        <v>112</v>
      </c>
      <c r="F267" s="1362">
        <f t="shared" si="409"/>
        <v>2800</v>
      </c>
      <c r="G267" s="1692"/>
      <c r="H267" s="1693"/>
      <c r="K267" s="1640">
        <v>15.4</v>
      </c>
    </row>
    <row r="268">
      <c r="A268" s="1559">
        <f t="shared" si="415"/>
        <v>150</v>
      </c>
      <c r="B268" s="1707"/>
      <c r="C268" s="312" t="s">
        <v>396</v>
      </c>
      <c r="D268" s="312" t="s">
        <v>397</v>
      </c>
      <c r="E268" s="312" t="s">
        <v>112</v>
      </c>
      <c r="F268" s="1362">
        <f t="shared" si="409"/>
        <v>2400</v>
      </c>
      <c r="G268" s="1692"/>
      <c r="H268" s="1693"/>
      <c r="K268" s="1640">
        <v>13.1</v>
      </c>
    </row>
    <row r="269">
      <c r="A269" s="1559">
        <f t="shared" si="415"/>
        <v>151</v>
      </c>
      <c r="B269" s="1707"/>
      <c r="C269" s="312" t="s">
        <v>406</v>
      </c>
      <c r="D269" s="312" t="s">
        <v>1726</v>
      </c>
      <c r="E269" s="312" t="s">
        <v>112</v>
      </c>
      <c r="F269" s="1362">
        <f t="shared" si="409"/>
        <v>2300</v>
      </c>
      <c r="G269" s="1692"/>
      <c r="H269" s="1693"/>
      <c r="K269" s="1640">
        <v>12.5</v>
      </c>
    </row>
    <row r="270">
      <c r="A270" s="1559">
        <f t="shared" si="415"/>
        <v>152</v>
      </c>
      <c r="B270" s="1707"/>
      <c r="C270" s="312" t="s">
        <v>404</v>
      </c>
      <c r="D270" s="312" t="s">
        <v>1727</v>
      </c>
      <c r="E270" s="312" t="s">
        <v>112</v>
      </c>
      <c r="F270" s="1362">
        <f t="shared" si="409"/>
        <v>2700</v>
      </c>
      <c r="G270" s="1692"/>
      <c r="H270" s="1693"/>
      <c r="K270" s="1640">
        <v>14.9</v>
      </c>
    </row>
    <row r="271">
      <c r="A271" s="1559">
        <f t="shared" si="415"/>
        <v>153</v>
      </c>
      <c r="B271" s="1707"/>
      <c r="C271" s="328" t="s">
        <v>1728</v>
      </c>
      <c r="D271" s="328" t="s">
        <v>1729</v>
      </c>
      <c r="E271" s="312" t="s">
        <v>112</v>
      </c>
      <c r="F271" s="1362">
        <f t="shared" si="409"/>
        <v>2600</v>
      </c>
      <c r="G271" s="1692"/>
      <c r="H271" s="1693"/>
      <c r="K271" s="1671">
        <v>14</v>
      </c>
    </row>
    <row r="272">
      <c r="A272" s="1689"/>
      <c r="B272" s="1717"/>
      <c r="C272" s="1718"/>
      <c r="D272" s="1554" t="s">
        <v>410</v>
      </c>
      <c r="E272" s="1717"/>
      <c r="F272" s="1362" t="s">
        <v>214</v>
      </c>
      <c r="G272" s="1711"/>
      <c r="H272" s="1691" t="s">
        <v>222</v>
      </c>
      <c r="K272" s="1636" t="s">
        <v>214</v>
      </c>
    </row>
    <row r="273">
      <c r="A273" s="1559">
        <f>A271+1</f>
        <v>154</v>
      </c>
      <c r="B273" s="1707"/>
      <c r="C273" s="312" t="s">
        <v>411</v>
      </c>
      <c r="D273" s="312" t="s">
        <v>412</v>
      </c>
      <c r="E273" s="312" t="s">
        <v>93</v>
      </c>
      <c r="F273" s="1362">
        <f t="shared" si="409"/>
        <v>12000</v>
      </c>
      <c r="G273" s="1692"/>
      <c r="H273" s="1693"/>
      <c r="K273" s="1640">
        <v>66</v>
      </c>
    </row>
    <row r="274">
      <c r="A274" s="1559">
        <f t="shared" ref="A274:A276" si="416">A273+1</f>
        <v>155</v>
      </c>
      <c r="B274" s="1707"/>
      <c r="C274" s="312" t="s">
        <v>413</v>
      </c>
      <c r="D274" s="312" t="s">
        <v>414</v>
      </c>
      <c r="E274" s="312" t="s">
        <v>93</v>
      </c>
      <c r="F274" s="1362">
        <f t="shared" si="409"/>
        <v>11800</v>
      </c>
      <c r="G274" s="1692"/>
      <c r="H274" s="1693"/>
      <c r="K274" s="1640">
        <v>64.5</v>
      </c>
    </row>
    <row r="275">
      <c r="A275" s="1559">
        <f t="shared" si="416"/>
        <v>156</v>
      </c>
      <c r="B275" s="1707"/>
      <c r="C275" s="312" t="s">
        <v>415</v>
      </c>
      <c r="D275" s="312" t="s">
        <v>416</v>
      </c>
      <c r="E275" s="312" t="s">
        <v>93</v>
      </c>
      <c r="F275" s="1362">
        <f t="shared" si="409"/>
        <v>12200</v>
      </c>
      <c r="G275" s="1692"/>
      <c r="H275" s="1693"/>
      <c r="K275" s="1640">
        <v>67</v>
      </c>
    </row>
    <row r="276" ht="30">
      <c r="A276" s="1559">
        <f t="shared" si="416"/>
        <v>157</v>
      </c>
      <c r="B276" s="1707"/>
      <c r="C276" s="352" t="s">
        <v>417</v>
      </c>
      <c r="D276" s="352" t="s">
        <v>418</v>
      </c>
      <c r="E276" s="312" t="s">
        <v>93</v>
      </c>
      <c r="F276" s="1362">
        <f t="shared" si="409"/>
        <v>11500</v>
      </c>
      <c r="G276" s="1692"/>
      <c r="H276" s="1693"/>
      <c r="K276" s="1640">
        <v>63</v>
      </c>
    </row>
    <row r="277">
      <c r="A277" s="360"/>
      <c r="B277" s="1643"/>
      <c r="C277" s="1589"/>
      <c r="D277" s="319" t="s">
        <v>1586</v>
      </c>
      <c r="E277" s="361"/>
      <c r="F277" s="1673" t="s">
        <v>214</v>
      </c>
      <c r="G277" s="1692"/>
      <c r="H277" s="1693"/>
      <c r="K277" s="1640"/>
    </row>
    <row r="278">
      <c r="A278" s="310">
        <f>A276+1</f>
        <v>158</v>
      </c>
      <c r="B278" s="468"/>
      <c r="C278" s="312" t="s">
        <v>1730</v>
      </c>
      <c r="D278" s="1361" t="s">
        <v>1731</v>
      </c>
      <c r="E278" s="312" t="s">
        <v>93</v>
      </c>
      <c r="F278" s="1362">
        <f t="shared" si="409"/>
        <v>11900</v>
      </c>
      <c r="G278" s="1692"/>
      <c r="H278" s="1693"/>
      <c r="K278" s="1687">
        <v>65</v>
      </c>
    </row>
    <row r="279">
      <c r="A279" s="310">
        <f t="shared" ref="A279:A280" si="417">A278+1</f>
        <v>159</v>
      </c>
      <c r="B279" s="468"/>
      <c r="C279" s="312" t="s">
        <v>1732</v>
      </c>
      <c r="D279" s="1361" t="s">
        <v>1701</v>
      </c>
      <c r="E279" s="312" t="s">
        <v>93</v>
      </c>
      <c r="F279" s="1362">
        <f t="shared" si="409"/>
        <v>12100</v>
      </c>
      <c r="G279" s="1692"/>
      <c r="H279" s="1693"/>
      <c r="K279" s="1687">
        <v>66.5</v>
      </c>
    </row>
    <row r="280">
      <c r="A280" s="310">
        <f t="shared" si="417"/>
        <v>160</v>
      </c>
      <c r="B280" s="374"/>
      <c r="C280" s="312" t="s">
        <v>1733</v>
      </c>
      <c r="D280" s="1361" t="s">
        <v>1734</v>
      </c>
      <c r="E280" s="312" t="s">
        <v>93</v>
      </c>
      <c r="F280" s="1362">
        <f t="shared" si="409"/>
        <v>12100</v>
      </c>
      <c r="G280" s="1692"/>
      <c r="H280" s="1693"/>
      <c r="K280" s="1687">
        <v>66.5</v>
      </c>
    </row>
    <row r="281">
      <c r="A281" s="1359"/>
      <c r="B281" s="1361"/>
      <c r="C281" s="1695"/>
      <c r="D281" s="323" t="s">
        <v>103</v>
      </c>
      <c r="E281" s="1361"/>
      <c r="F281" s="1673" t="s">
        <v>214</v>
      </c>
      <c r="G281" s="1692"/>
      <c r="H281" s="1693"/>
      <c r="K281" s="1610"/>
    </row>
    <row r="282">
      <c r="A282" s="1559">
        <f>A276+1</f>
        <v>158</v>
      </c>
      <c r="B282" s="1707"/>
      <c r="C282" s="401" t="s">
        <v>656</v>
      </c>
      <c r="D282" s="401" t="s">
        <v>657</v>
      </c>
      <c r="E282" s="312" t="s">
        <v>93</v>
      </c>
      <c r="F282" s="1362">
        <f t="shared" si="409"/>
        <v>4700</v>
      </c>
      <c r="G282" s="1692"/>
      <c r="H282" s="1693"/>
      <c r="K282" s="1640">
        <v>25.699999999999999</v>
      </c>
    </row>
    <row r="283">
      <c r="A283" s="1559">
        <f t="shared" ref="A283:A287" si="418">A282+1</f>
        <v>159</v>
      </c>
      <c r="B283" s="1707"/>
      <c r="C283" s="312" t="s">
        <v>423</v>
      </c>
      <c r="D283" s="312" t="s">
        <v>424</v>
      </c>
      <c r="E283" s="312" t="s">
        <v>93</v>
      </c>
      <c r="F283" s="1362">
        <f t="shared" si="409"/>
        <v>4700</v>
      </c>
      <c r="G283" s="1692"/>
      <c r="H283" s="1693"/>
      <c r="K283" s="1640">
        <v>26</v>
      </c>
    </row>
    <row r="284">
      <c r="A284" s="1559">
        <f t="shared" si="418"/>
        <v>160</v>
      </c>
      <c r="B284" s="1707"/>
      <c r="C284" s="312" t="s">
        <v>425</v>
      </c>
      <c r="D284" s="312" t="s">
        <v>426</v>
      </c>
      <c r="E284" s="312" t="s">
        <v>93</v>
      </c>
      <c r="F284" s="1362">
        <f t="shared" si="409"/>
        <v>5000</v>
      </c>
      <c r="G284" s="1692"/>
      <c r="H284" s="1693"/>
      <c r="K284" s="1640">
        <v>27.5</v>
      </c>
    </row>
    <row r="285">
      <c r="A285" s="1559">
        <f t="shared" si="418"/>
        <v>161</v>
      </c>
      <c r="B285" s="1707"/>
      <c r="C285" s="312" t="s">
        <v>427</v>
      </c>
      <c r="D285" s="312" t="s">
        <v>428</v>
      </c>
      <c r="E285" s="312" t="s">
        <v>112</v>
      </c>
      <c r="F285" s="1362">
        <f t="shared" si="409"/>
        <v>2900</v>
      </c>
      <c r="G285" s="1692"/>
      <c r="H285" s="1693"/>
      <c r="K285" s="1640">
        <v>16</v>
      </c>
    </row>
    <row r="286">
      <c r="A286" s="1559">
        <f t="shared" si="418"/>
        <v>162</v>
      </c>
      <c r="B286" s="1360"/>
      <c r="C286" s="312" t="s">
        <v>431</v>
      </c>
      <c r="D286" s="312" t="s">
        <v>430</v>
      </c>
      <c r="E286" s="312" t="s">
        <v>112</v>
      </c>
      <c r="F286" s="1362">
        <f t="shared" si="409"/>
        <v>2900</v>
      </c>
      <c r="G286" s="1692"/>
      <c r="H286" s="1716"/>
      <c r="K286" s="1640">
        <v>16</v>
      </c>
    </row>
    <row r="287">
      <c r="A287" s="1581">
        <f t="shared" si="418"/>
        <v>163</v>
      </c>
      <c r="B287" s="1710"/>
      <c r="C287" s="404" t="s">
        <v>658</v>
      </c>
      <c r="D287" s="404" t="s">
        <v>659</v>
      </c>
      <c r="E287" s="404" t="s">
        <v>112</v>
      </c>
      <c r="F287" s="1362">
        <f t="shared" si="409"/>
        <v>3300</v>
      </c>
      <c r="G287" s="1723"/>
      <c r="H287" s="1704"/>
      <c r="K287" s="1724">
        <v>18</v>
      </c>
    </row>
    <row r="288" ht="19.5" customHeight="1">
      <c r="A288" s="1725" t="s">
        <v>432</v>
      </c>
      <c r="B288" s="1726"/>
      <c r="C288" s="1726"/>
      <c r="D288" s="1726"/>
      <c r="E288" s="1726"/>
      <c r="F288" s="1727"/>
      <c r="G288" s="1726"/>
      <c r="H288" s="1550"/>
    </row>
    <row r="289" ht="19.5" customHeight="1">
      <c r="A289" s="1728">
        <f t="shared" ref="A289:A290" si="419">A286+1</f>
        <v>163</v>
      </c>
      <c r="B289" s="367"/>
      <c r="C289" s="1589"/>
      <c r="D289" s="1657" t="s">
        <v>1244</v>
      </c>
      <c r="E289" s="1729"/>
      <c r="F289" s="1659"/>
      <c r="G289" s="1728" t="s">
        <v>90</v>
      </c>
      <c r="H289" s="1730"/>
    </row>
    <row r="290" ht="31.5" customHeight="1">
      <c r="A290" s="1728">
        <f t="shared" si="419"/>
        <v>164</v>
      </c>
      <c r="B290" s="367"/>
      <c r="C290" s="1589" t="s">
        <v>1735</v>
      </c>
      <c r="D290" s="411" t="s">
        <v>1736</v>
      </c>
      <c r="E290" s="411" t="s">
        <v>93</v>
      </c>
      <c r="F290" s="368">
        <v>2000</v>
      </c>
      <c r="G290" s="1728"/>
      <c r="H290" s="1730"/>
      <c r="K290" s="368">
        <v>1125</v>
      </c>
    </row>
    <row r="291" ht="32.25" customHeight="1">
      <c r="A291" s="1731">
        <f>A290+1</f>
        <v>165</v>
      </c>
      <c r="B291" s="367"/>
      <c r="C291" s="1589" t="s">
        <v>1737</v>
      </c>
      <c r="D291" s="411" t="s">
        <v>1738</v>
      </c>
      <c r="E291" s="411" t="s">
        <v>93</v>
      </c>
      <c r="F291" s="368">
        <v>2000</v>
      </c>
      <c r="G291" s="1728"/>
      <c r="H291" s="1730"/>
      <c r="K291" s="368">
        <v>1125</v>
      </c>
    </row>
    <row r="292">
      <c r="A292" s="1732"/>
      <c r="B292" s="1707"/>
      <c r="C292" s="1589"/>
      <c r="D292" s="1733" t="s">
        <v>433</v>
      </c>
      <c r="E292" s="1361"/>
      <c r="F292" s="1734" t="s">
        <v>214</v>
      </c>
      <c r="G292" s="1735"/>
      <c r="H292" s="1736" t="s">
        <v>434</v>
      </c>
    </row>
    <row r="293">
      <c r="A293" s="1737">
        <f>A291+1</f>
        <v>166</v>
      </c>
      <c r="B293" s="1707"/>
      <c r="C293" s="410" t="s">
        <v>437</v>
      </c>
      <c r="D293" s="411" t="s">
        <v>438</v>
      </c>
      <c r="E293" s="411" t="s">
        <v>93</v>
      </c>
      <c r="F293" s="1362">
        <f t="shared" si="409"/>
        <v>2200</v>
      </c>
      <c r="G293" s="1692"/>
      <c r="H293" s="1738"/>
      <c r="K293" s="1739">
        <v>12</v>
      </c>
    </row>
    <row r="294">
      <c r="A294" s="1737">
        <f t="shared" ref="A294:A298" si="420">A293+1</f>
        <v>167</v>
      </c>
      <c r="B294" s="1707"/>
      <c r="C294" s="410" t="s">
        <v>439</v>
      </c>
      <c r="D294" s="411" t="s">
        <v>440</v>
      </c>
      <c r="E294" s="411" t="s">
        <v>93</v>
      </c>
      <c r="F294" s="1362">
        <f t="shared" si="409"/>
        <v>2200</v>
      </c>
      <c r="G294" s="1692"/>
      <c r="H294" s="1738"/>
      <c r="K294" s="1739">
        <v>12</v>
      </c>
    </row>
    <row r="295">
      <c r="A295" s="1737">
        <f t="shared" si="420"/>
        <v>168</v>
      </c>
      <c r="B295" s="1707"/>
      <c r="C295" s="410" t="s">
        <v>660</v>
      </c>
      <c r="D295" s="411" t="s">
        <v>661</v>
      </c>
      <c r="E295" s="411" t="s">
        <v>93</v>
      </c>
      <c r="F295" s="1362">
        <f t="shared" si="409"/>
        <v>2200</v>
      </c>
      <c r="G295" s="1692"/>
      <c r="H295" s="1738"/>
      <c r="K295" s="1739">
        <v>12</v>
      </c>
    </row>
    <row r="296">
      <c r="A296" s="1737">
        <f t="shared" si="420"/>
        <v>169</v>
      </c>
      <c r="B296" s="1707"/>
      <c r="C296" s="410" t="s">
        <v>441</v>
      </c>
      <c r="D296" s="411" t="s">
        <v>662</v>
      </c>
      <c r="E296" s="411" t="s">
        <v>93</v>
      </c>
      <c r="F296" s="1362">
        <f t="shared" si="409"/>
        <v>2000</v>
      </c>
      <c r="G296" s="1692"/>
      <c r="H296" s="1738"/>
      <c r="K296" s="1739">
        <v>11</v>
      </c>
    </row>
    <row r="297">
      <c r="A297" s="1737">
        <f t="shared" si="420"/>
        <v>170</v>
      </c>
      <c r="B297" s="1707"/>
      <c r="C297" s="410" t="s">
        <v>443</v>
      </c>
      <c r="D297" s="411" t="s">
        <v>444</v>
      </c>
      <c r="E297" s="411" t="s">
        <v>93</v>
      </c>
      <c r="F297" s="1362">
        <f t="shared" ref="F297:G360" si="421">ROUND((K297*100.29)+(K297*102.82)*80%,-2)</f>
        <v>2200</v>
      </c>
      <c r="G297" s="1692"/>
      <c r="H297" s="1738"/>
      <c r="K297" s="1739">
        <v>12</v>
      </c>
    </row>
    <row r="298">
      <c r="A298" s="1732">
        <f t="shared" si="420"/>
        <v>171</v>
      </c>
      <c r="B298" s="1707"/>
      <c r="C298" s="410" t="s">
        <v>435</v>
      </c>
      <c r="D298" s="411" t="s">
        <v>436</v>
      </c>
      <c r="E298" s="411" t="s">
        <v>93</v>
      </c>
      <c r="F298" s="1362">
        <f t="shared" si="421"/>
        <v>2200</v>
      </c>
      <c r="G298" s="1692"/>
      <c r="H298" s="1740"/>
      <c r="K298" s="1741">
        <v>12</v>
      </c>
    </row>
    <row r="299">
      <c r="A299" s="1742"/>
      <c r="B299" s="1364"/>
      <c r="C299" s="1743"/>
      <c r="D299" s="1712" t="s">
        <v>445</v>
      </c>
      <c r="E299" s="1668"/>
      <c r="F299" s="1744" t="s">
        <v>214</v>
      </c>
      <c r="G299" s="1705"/>
      <c r="H299" s="1745" t="s">
        <v>446</v>
      </c>
      <c r="K299" s="1746" t="s">
        <v>214</v>
      </c>
    </row>
    <row r="300">
      <c r="A300" s="1747">
        <f>A298+1</f>
        <v>172</v>
      </c>
      <c r="B300" s="1707"/>
      <c r="C300" s="410" t="s">
        <v>447</v>
      </c>
      <c r="D300" s="411" t="s">
        <v>1289</v>
      </c>
      <c r="E300" s="411" t="s">
        <v>93</v>
      </c>
      <c r="F300" s="1362">
        <f t="shared" si="421"/>
        <v>3100</v>
      </c>
      <c r="G300" s="1692"/>
      <c r="H300" s="1748"/>
      <c r="K300" s="488">
        <v>17</v>
      </c>
    </row>
    <row r="301">
      <c r="A301" s="1747">
        <f t="shared" ref="A301:A304" si="422">A300+1</f>
        <v>173</v>
      </c>
      <c r="B301" s="1707"/>
      <c r="C301" s="410" t="s">
        <v>449</v>
      </c>
      <c r="D301" s="411" t="s">
        <v>1291</v>
      </c>
      <c r="E301" s="411" t="s">
        <v>93</v>
      </c>
      <c r="F301" s="1362">
        <f t="shared" si="421"/>
        <v>4400</v>
      </c>
      <c r="G301" s="1692"/>
      <c r="H301" s="1748"/>
      <c r="K301" s="488">
        <v>24</v>
      </c>
    </row>
    <row r="302">
      <c r="A302" s="1747">
        <f t="shared" si="422"/>
        <v>174</v>
      </c>
      <c r="B302" s="1707"/>
      <c r="C302" s="410" t="s">
        <v>451</v>
      </c>
      <c r="D302" s="411" t="s">
        <v>1293</v>
      </c>
      <c r="E302" s="411" t="s">
        <v>93</v>
      </c>
      <c r="F302" s="1362">
        <f t="shared" si="421"/>
        <v>3200</v>
      </c>
      <c r="G302" s="1692"/>
      <c r="H302" s="1748"/>
      <c r="K302" s="488">
        <v>17.5</v>
      </c>
    </row>
    <row r="303">
      <c r="A303" s="1747">
        <f t="shared" si="422"/>
        <v>175</v>
      </c>
      <c r="B303" s="1707"/>
      <c r="C303" s="410" t="s">
        <v>453</v>
      </c>
      <c r="D303" s="411" t="s">
        <v>1294</v>
      </c>
      <c r="E303" s="411" t="s">
        <v>93</v>
      </c>
      <c r="F303" s="1362">
        <f t="shared" si="421"/>
        <v>3100</v>
      </c>
      <c r="G303" s="1692"/>
      <c r="H303" s="1748"/>
      <c r="K303" s="488">
        <v>17</v>
      </c>
    </row>
    <row r="304">
      <c r="A304" s="1749">
        <f t="shared" si="422"/>
        <v>176</v>
      </c>
      <c r="B304" s="1710"/>
      <c r="C304" s="415" t="s">
        <v>455</v>
      </c>
      <c r="D304" s="416" t="s">
        <v>1295</v>
      </c>
      <c r="E304" s="416" t="s">
        <v>93</v>
      </c>
      <c r="F304" s="1583">
        <f t="shared" si="421"/>
        <v>3300</v>
      </c>
      <c r="G304" s="1703"/>
      <c r="H304" s="1750"/>
      <c r="K304" s="493">
        <v>18</v>
      </c>
    </row>
    <row r="305">
      <c r="A305" s="1742"/>
      <c r="B305" s="1364"/>
      <c r="C305" s="1743"/>
      <c r="D305" s="1712" t="s">
        <v>457</v>
      </c>
      <c r="E305" s="1668"/>
      <c r="F305" s="1744" t="s">
        <v>214</v>
      </c>
      <c r="G305" s="1705"/>
      <c r="H305" s="1751" t="s">
        <v>446</v>
      </c>
      <c r="K305" s="1752" t="s">
        <v>214</v>
      </c>
    </row>
    <row r="306">
      <c r="A306" s="1747">
        <f>A304+1</f>
        <v>177</v>
      </c>
      <c r="B306" s="1707"/>
      <c r="C306" s="410" t="s">
        <v>458</v>
      </c>
      <c r="D306" s="411" t="s">
        <v>1265</v>
      </c>
      <c r="E306" s="411" t="s">
        <v>93</v>
      </c>
      <c r="F306" s="1362">
        <f t="shared" si="421"/>
        <v>3300</v>
      </c>
      <c r="G306" s="1692"/>
      <c r="H306" s="1748"/>
      <c r="K306" s="488">
        <v>18</v>
      </c>
    </row>
    <row r="307">
      <c r="A307" s="1747">
        <f t="shared" ref="A307:A312" si="423">A306+1</f>
        <v>178</v>
      </c>
      <c r="B307" s="1707"/>
      <c r="C307" s="410" t="s">
        <v>1739</v>
      </c>
      <c r="D307" s="411" t="s">
        <v>1740</v>
      </c>
      <c r="E307" s="411" t="s">
        <v>93</v>
      </c>
      <c r="F307" s="1362">
        <f t="shared" si="421"/>
        <v>4600</v>
      </c>
      <c r="G307" s="1692"/>
      <c r="H307" s="1748"/>
      <c r="K307" s="488">
        <v>25.199999999999999</v>
      </c>
    </row>
    <row r="308">
      <c r="A308" s="1747">
        <f t="shared" si="423"/>
        <v>179</v>
      </c>
      <c r="B308" s="1707"/>
      <c r="C308" s="410" t="s">
        <v>460</v>
      </c>
      <c r="D308" s="411" t="s">
        <v>1268</v>
      </c>
      <c r="E308" s="411" t="s">
        <v>93</v>
      </c>
      <c r="F308" s="1362">
        <f t="shared" si="421"/>
        <v>4500</v>
      </c>
      <c r="G308" s="1692"/>
      <c r="H308" s="1748"/>
      <c r="K308" s="488">
        <v>24.800000000000001</v>
      </c>
    </row>
    <row r="309">
      <c r="A309" s="1747">
        <f t="shared" si="423"/>
        <v>180</v>
      </c>
      <c r="B309" s="1707"/>
      <c r="C309" s="410" t="s">
        <v>462</v>
      </c>
      <c r="D309" s="411" t="s">
        <v>1270</v>
      </c>
      <c r="E309" s="411" t="s">
        <v>93</v>
      </c>
      <c r="F309" s="1362">
        <f t="shared" si="421"/>
        <v>4300</v>
      </c>
      <c r="G309" s="1692"/>
      <c r="H309" s="1748"/>
      <c r="K309" s="488">
        <v>23.699999999999999</v>
      </c>
    </row>
    <row r="310">
      <c r="A310" s="1747">
        <f t="shared" si="423"/>
        <v>181</v>
      </c>
      <c r="B310" s="1707"/>
      <c r="C310" s="410" t="s">
        <v>464</v>
      </c>
      <c r="D310" s="411" t="s">
        <v>1274</v>
      </c>
      <c r="E310" s="411" t="s">
        <v>93</v>
      </c>
      <c r="F310" s="1362">
        <f t="shared" si="421"/>
        <v>3700</v>
      </c>
      <c r="G310" s="1692"/>
      <c r="H310" s="1748"/>
      <c r="K310" s="488">
        <v>20</v>
      </c>
    </row>
    <row r="311">
      <c r="A311" s="1747">
        <f t="shared" si="423"/>
        <v>182</v>
      </c>
      <c r="B311" s="1707"/>
      <c r="C311" s="410" t="s">
        <v>466</v>
      </c>
      <c r="D311" s="411" t="s">
        <v>1278</v>
      </c>
      <c r="E311" s="411" t="s">
        <v>93</v>
      </c>
      <c r="F311" s="1362">
        <f t="shared" si="421"/>
        <v>3700</v>
      </c>
      <c r="G311" s="1692"/>
      <c r="H311" s="1748"/>
      <c r="K311" s="488">
        <v>20</v>
      </c>
    </row>
    <row r="312">
      <c r="A312" s="1753">
        <f t="shared" si="423"/>
        <v>183</v>
      </c>
      <c r="B312" s="1360"/>
      <c r="C312" s="438" t="s">
        <v>468</v>
      </c>
      <c r="D312" s="439" t="s">
        <v>1279</v>
      </c>
      <c r="E312" s="439" t="s">
        <v>93</v>
      </c>
      <c r="F312" s="1577">
        <f t="shared" si="421"/>
        <v>3300</v>
      </c>
      <c r="G312" s="1577">
        <f t="shared" si="421"/>
        <v>0</v>
      </c>
      <c r="H312" s="1754"/>
      <c r="K312" s="493">
        <v>18</v>
      </c>
    </row>
    <row r="313" s="1755" customFormat="1">
      <c r="A313" s="1756"/>
      <c r="B313" s="1757"/>
      <c r="C313" s="1758"/>
      <c r="D313" s="1759" t="s">
        <v>1309</v>
      </c>
      <c r="E313" s="1760"/>
      <c r="F313" s="1761" t="s">
        <v>1601</v>
      </c>
      <c r="G313" s="1762">
        <f>ROUND((L313*100.29)+(L313*102.82)*80%,-2)</f>
        <v>0</v>
      </c>
      <c r="H313" s="1763"/>
      <c r="K313" s="1761" t="s">
        <v>1601</v>
      </c>
    </row>
    <row r="314" s="1755" customFormat="1">
      <c r="A314" s="1764">
        <f>A312+1</f>
        <v>184</v>
      </c>
      <c r="B314" s="1765"/>
      <c r="C314" s="1766"/>
      <c r="D314" s="1767" t="s">
        <v>1310</v>
      </c>
      <c r="E314" s="1768" t="s">
        <v>93</v>
      </c>
      <c r="F314" s="1769"/>
      <c r="G314" s="1769" t="s">
        <v>1741</v>
      </c>
      <c r="H314" s="1770" t="s">
        <v>1311</v>
      </c>
      <c r="K314" s="1771">
        <v>2.6299999999999999</v>
      </c>
    </row>
    <row r="315" s="1755" customFormat="1">
      <c r="A315" s="1772">
        <f>A314+1</f>
        <v>185</v>
      </c>
      <c r="B315" s="1773"/>
      <c r="C315" s="1774"/>
      <c r="D315" s="1775" t="s">
        <v>1312</v>
      </c>
      <c r="E315" s="1776" t="s">
        <v>93</v>
      </c>
      <c r="F315" s="1777"/>
      <c r="G315" s="1777" t="s">
        <v>1741</v>
      </c>
      <c r="H315" s="1778"/>
      <c r="K315" s="1779">
        <v>2.6299999999999999</v>
      </c>
    </row>
    <row r="316" s="1755" customFormat="1">
      <c r="A316" s="1780"/>
      <c r="B316" s="1781"/>
      <c r="C316" s="1782"/>
      <c r="D316" s="1783" t="s">
        <v>1313</v>
      </c>
      <c r="E316" s="1784"/>
      <c r="F316" s="1785"/>
      <c r="G316" s="1785"/>
      <c r="H316" s="1786"/>
      <c r="K316" s="1787">
        <f>J315*K314</f>
        <v>0</v>
      </c>
    </row>
    <row r="317" s="1755" customFormat="1" ht="17.25" customHeight="1">
      <c r="A317" s="1788">
        <f>A315+1</f>
        <v>186</v>
      </c>
      <c r="B317" s="1689"/>
      <c r="C317" s="500"/>
      <c r="D317" s="1789" t="s">
        <v>1314</v>
      </c>
      <c r="E317" s="501" t="s">
        <v>93</v>
      </c>
      <c r="F317" s="1556"/>
      <c r="G317" s="1790">
        <f t="shared" ref="G317:G380" si="424">ROUND(K317+K317*80%,-2)</f>
        <v>1800</v>
      </c>
      <c r="H317" s="1745" t="s">
        <v>90</v>
      </c>
      <c r="K317" s="1646">
        <v>1010</v>
      </c>
    </row>
    <row r="318" s="1755" customFormat="1">
      <c r="A318" s="1791">
        <f t="shared" ref="A318:A321" si="425">A317+1</f>
        <v>187</v>
      </c>
      <c r="B318" s="1359"/>
      <c r="C318" s="410"/>
      <c r="D318" s="1792" t="s">
        <v>1315</v>
      </c>
      <c r="E318" s="411" t="s">
        <v>93</v>
      </c>
      <c r="F318" s="1362"/>
      <c r="G318" s="1793">
        <f t="shared" si="424"/>
        <v>1800</v>
      </c>
      <c r="H318" s="1748"/>
      <c r="K318" s="1646">
        <v>1010</v>
      </c>
    </row>
    <row r="319" s="1755" customFormat="1">
      <c r="A319" s="1791">
        <f t="shared" si="425"/>
        <v>188</v>
      </c>
      <c r="B319" s="1359"/>
      <c r="C319" s="410"/>
      <c r="D319" s="1792" t="s">
        <v>1316</v>
      </c>
      <c r="E319" s="411" t="s">
        <v>93</v>
      </c>
      <c r="F319" s="1362"/>
      <c r="G319" s="1793">
        <f t="shared" si="424"/>
        <v>1800</v>
      </c>
      <c r="H319" s="1748"/>
      <c r="K319" s="1646">
        <v>1010</v>
      </c>
    </row>
    <row r="320" s="1755" customFormat="1">
      <c r="A320" s="1791">
        <f t="shared" si="425"/>
        <v>189</v>
      </c>
      <c r="B320" s="1359"/>
      <c r="C320" s="410"/>
      <c r="D320" s="1792" t="s">
        <v>1317</v>
      </c>
      <c r="E320" s="411" t="s">
        <v>93</v>
      </c>
      <c r="F320" s="1362"/>
      <c r="G320" s="1793">
        <f t="shared" si="424"/>
        <v>1800</v>
      </c>
      <c r="H320" s="1748"/>
      <c r="K320" s="1646">
        <v>1010</v>
      </c>
    </row>
    <row r="321" s="1755" customFormat="1">
      <c r="A321" s="1791">
        <f t="shared" si="425"/>
        <v>190</v>
      </c>
      <c r="B321" s="1359"/>
      <c r="C321" s="410"/>
      <c r="D321" s="1792" t="s">
        <v>1318</v>
      </c>
      <c r="E321" s="411" t="s">
        <v>93</v>
      </c>
      <c r="F321" s="1362"/>
      <c r="G321" s="1793">
        <f t="shared" si="424"/>
        <v>1800</v>
      </c>
      <c r="H321" s="1748"/>
      <c r="K321" s="1646">
        <v>1010</v>
      </c>
    </row>
    <row r="322" s="1755" customFormat="1">
      <c r="A322" s="1794"/>
      <c r="B322" s="1576"/>
      <c r="C322" s="438"/>
      <c r="D322" s="1795" t="s">
        <v>1319</v>
      </c>
      <c r="E322" s="439" t="s">
        <v>93</v>
      </c>
      <c r="F322" s="1577"/>
      <c r="G322" s="1793">
        <f t="shared" si="424"/>
        <v>1800</v>
      </c>
      <c r="H322" s="1754"/>
      <c r="K322" s="1646">
        <v>1010</v>
      </c>
    </row>
    <row r="323" s="1755" customFormat="1">
      <c r="A323" s="1796">
        <f>A321+1</f>
        <v>191</v>
      </c>
      <c r="B323" s="1576"/>
      <c r="C323" s="438"/>
      <c r="D323" s="1797" t="s">
        <v>1320</v>
      </c>
      <c r="E323" s="411" t="s">
        <v>93</v>
      </c>
      <c r="F323" s="429"/>
      <c r="G323" s="1793">
        <f t="shared" si="424"/>
        <v>1700</v>
      </c>
      <c r="H323" s="1754"/>
      <c r="K323" s="1798">
        <v>940</v>
      </c>
    </row>
    <row r="324" s="1755" customFormat="1">
      <c r="A324" s="1799"/>
      <c r="B324" s="1689"/>
      <c r="C324" s="1800"/>
      <c r="D324" s="1801" t="s">
        <v>479</v>
      </c>
      <c r="E324" s="1717"/>
      <c r="F324" s="1556"/>
      <c r="G324" s="1790"/>
      <c r="H324" s="1745" t="s">
        <v>90</v>
      </c>
    </row>
    <row r="325" s="1755" customFormat="1" ht="25.5">
      <c r="A325" s="1791">
        <f>A323+1</f>
        <v>192</v>
      </c>
      <c r="B325" s="1359"/>
      <c r="C325" s="410" t="s">
        <v>480</v>
      </c>
      <c r="D325" s="1802" t="s">
        <v>663</v>
      </c>
      <c r="E325" s="411" t="s">
        <v>93</v>
      </c>
      <c r="F325" s="1362"/>
      <c r="G325" s="1793">
        <f t="shared" si="424"/>
        <v>4200</v>
      </c>
      <c r="H325" s="1748"/>
      <c r="K325" s="1803">
        <v>2310</v>
      </c>
    </row>
    <row r="326" s="1755" customFormat="1">
      <c r="A326" s="1791">
        <f t="shared" ref="A326:A327" si="426">A325+1</f>
        <v>193</v>
      </c>
      <c r="B326" s="1359"/>
      <c r="C326" s="410" t="s">
        <v>482</v>
      </c>
      <c r="D326" s="1802" t="s">
        <v>664</v>
      </c>
      <c r="E326" s="411" t="s">
        <v>93</v>
      </c>
      <c r="F326" s="1362"/>
      <c r="G326" s="1793">
        <f t="shared" si="424"/>
        <v>4800</v>
      </c>
      <c r="H326" s="1748"/>
      <c r="K326" s="1803">
        <v>2690</v>
      </c>
    </row>
    <row r="327" s="1755" customFormat="1" ht="25.5">
      <c r="A327" s="1804">
        <f t="shared" si="426"/>
        <v>194</v>
      </c>
      <c r="B327" s="1581"/>
      <c r="C327" s="415" t="s">
        <v>484</v>
      </c>
      <c r="D327" s="1805" t="s">
        <v>665</v>
      </c>
      <c r="E327" s="416" t="s">
        <v>93</v>
      </c>
      <c r="F327" s="1583"/>
      <c r="G327" s="1806">
        <f t="shared" si="424"/>
        <v>4200</v>
      </c>
      <c r="H327" s="1750"/>
      <c r="K327" s="1807">
        <v>2310</v>
      </c>
    </row>
    <row r="328" s="1755" customFormat="1" ht="19.5" customHeight="1">
      <c r="A328" s="1548" t="s">
        <v>486</v>
      </c>
      <c r="B328" s="1726"/>
      <c r="C328" s="1726"/>
      <c r="D328" s="1549"/>
      <c r="E328" s="1549"/>
      <c r="F328" s="1549"/>
      <c r="G328" s="1549"/>
      <c r="H328" s="1550"/>
    </row>
    <row r="329" s="1755" customFormat="1" ht="19.5" customHeight="1">
      <c r="A329" s="1808"/>
      <c r="B329" s="844"/>
      <c r="C329" s="844"/>
      <c r="D329" s="421" t="s">
        <v>526</v>
      </c>
      <c r="E329" s="480"/>
      <c r="F329" s="1809" t="s">
        <v>57</v>
      </c>
      <c r="G329" s="480"/>
      <c r="H329" s="472" t="s">
        <v>488</v>
      </c>
      <c r="K329" s="480"/>
    </row>
    <row r="330" s="1755" customFormat="1" ht="19.5" customHeight="1">
      <c r="A330" s="1810">
        <f>A327+1</f>
        <v>195</v>
      </c>
      <c r="B330" s="367"/>
      <c r="C330" s="367"/>
      <c r="D330" s="411" t="s">
        <v>528</v>
      </c>
      <c r="E330" s="411"/>
      <c r="F330" s="437" t="s">
        <v>57</v>
      </c>
      <c r="G330" s="1811">
        <f t="shared" si="424"/>
        <v>1200</v>
      </c>
      <c r="H330" s="435"/>
      <c r="K330" s="1811">
        <v>645</v>
      </c>
    </row>
    <row r="331" s="1755" customFormat="1" ht="19.5" customHeight="1">
      <c r="A331" s="1810">
        <f t="shared" ref="A331:A336" si="427">A330+1</f>
        <v>196</v>
      </c>
      <c r="B331" s="367"/>
      <c r="C331" s="367"/>
      <c r="D331" s="411" t="s">
        <v>532</v>
      </c>
      <c r="E331" s="411"/>
      <c r="F331" s="437" t="s">
        <v>57</v>
      </c>
      <c r="G331" s="1811">
        <f t="shared" si="424"/>
        <v>1200</v>
      </c>
      <c r="H331" s="435"/>
      <c r="K331" s="1811">
        <v>690</v>
      </c>
    </row>
    <row r="332" s="1755" customFormat="1" ht="19.5" customHeight="1">
      <c r="A332" s="1810">
        <f t="shared" si="427"/>
        <v>197</v>
      </c>
      <c r="B332" s="367"/>
      <c r="C332" s="367"/>
      <c r="D332" s="411" t="s">
        <v>536</v>
      </c>
      <c r="E332" s="411"/>
      <c r="F332" s="437" t="s">
        <v>57</v>
      </c>
      <c r="G332" s="1811">
        <f t="shared" si="424"/>
        <v>1200</v>
      </c>
      <c r="H332" s="435"/>
      <c r="K332" s="1811">
        <v>690</v>
      </c>
    </row>
    <row r="333" s="1755" customFormat="1" ht="19.5" customHeight="1">
      <c r="A333" s="1810">
        <f t="shared" si="427"/>
        <v>198</v>
      </c>
      <c r="B333" s="367"/>
      <c r="C333" s="367"/>
      <c r="D333" s="411" t="s">
        <v>534</v>
      </c>
      <c r="E333" s="411"/>
      <c r="F333" s="437" t="s">
        <v>57</v>
      </c>
      <c r="G333" s="1811">
        <f t="shared" si="424"/>
        <v>1200</v>
      </c>
      <c r="H333" s="435"/>
      <c r="K333" s="1811">
        <v>690</v>
      </c>
    </row>
    <row r="334" s="1755" customFormat="1" ht="19.5" customHeight="1">
      <c r="A334" s="1810">
        <f t="shared" si="427"/>
        <v>199</v>
      </c>
      <c r="B334" s="367"/>
      <c r="C334" s="367"/>
      <c r="D334" s="411" t="s">
        <v>1325</v>
      </c>
      <c r="E334" s="411"/>
      <c r="F334" s="437" t="s">
        <v>57</v>
      </c>
      <c r="G334" s="1811">
        <f t="shared" si="424"/>
        <v>1200</v>
      </c>
      <c r="H334" s="435"/>
      <c r="K334" s="1811">
        <v>690</v>
      </c>
    </row>
    <row r="335" s="1755" customFormat="1" ht="19.5" customHeight="1">
      <c r="A335" s="1810">
        <f t="shared" si="427"/>
        <v>200</v>
      </c>
      <c r="B335" s="367"/>
      <c r="C335" s="367"/>
      <c r="D335" s="411" t="s">
        <v>669</v>
      </c>
      <c r="E335" s="443"/>
      <c r="F335" s="437" t="s">
        <v>57</v>
      </c>
      <c r="G335" s="1811">
        <f t="shared" si="424"/>
        <v>1600</v>
      </c>
      <c r="H335" s="435"/>
      <c r="K335" s="325">
        <v>900</v>
      </c>
    </row>
    <row r="336" s="1755" customFormat="1" ht="19.5" customHeight="1">
      <c r="A336" s="1664">
        <f t="shared" si="427"/>
        <v>201</v>
      </c>
      <c r="B336" s="367"/>
      <c r="C336" s="367"/>
      <c r="D336" s="439" t="s">
        <v>544</v>
      </c>
      <c r="E336" s="439"/>
      <c r="F336" s="440" t="s">
        <v>57</v>
      </c>
      <c r="G336" s="1811">
        <f t="shared" si="424"/>
        <v>1600</v>
      </c>
      <c r="H336" s="473"/>
      <c r="K336" s="1622">
        <v>900</v>
      </c>
    </row>
    <row r="337" s="1755" customFormat="1" ht="19.5" customHeight="1">
      <c r="A337" s="1808"/>
      <c r="B337" s="844"/>
      <c r="C337" s="844"/>
      <c r="D337" s="421" t="s">
        <v>1602</v>
      </c>
      <c r="E337" s="480"/>
      <c r="F337" s="1809" t="s">
        <v>57</v>
      </c>
      <c r="G337" s="1811"/>
      <c r="H337" s="472" t="s">
        <v>704</v>
      </c>
      <c r="K337" s="480"/>
    </row>
    <row r="338" s="1755" customFormat="1" ht="19.5" customHeight="1">
      <c r="A338" s="1810">
        <f>A336+1</f>
        <v>202</v>
      </c>
      <c r="B338" s="367"/>
      <c r="C338" s="367"/>
      <c r="D338" s="1812" t="s">
        <v>1603</v>
      </c>
      <c r="E338" s="1812"/>
      <c r="F338" s="1813" t="s">
        <v>57</v>
      </c>
      <c r="G338" s="1814">
        <f t="shared" si="424"/>
        <v>1700</v>
      </c>
      <c r="H338" s="435"/>
      <c r="K338" s="1815">
        <v>930</v>
      </c>
    </row>
    <row r="339" s="1755" customFormat="1" ht="19.5" customHeight="1">
      <c r="A339" s="1810">
        <f t="shared" ref="A339:A340" si="428">A338+1</f>
        <v>203</v>
      </c>
      <c r="B339" s="367"/>
      <c r="C339" s="367"/>
      <c r="D339" s="411" t="s">
        <v>1604</v>
      </c>
      <c r="E339" s="411"/>
      <c r="F339" s="437" t="s">
        <v>57</v>
      </c>
      <c r="G339" s="1811">
        <f t="shared" si="424"/>
        <v>1600</v>
      </c>
      <c r="H339" s="435"/>
      <c r="K339" s="1815">
        <v>880</v>
      </c>
    </row>
    <row r="340" s="1755" customFormat="1" ht="19.5" customHeight="1">
      <c r="A340" s="1664">
        <f t="shared" si="428"/>
        <v>204</v>
      </c>
      <c r="B340" s="367"/>
      <c r="C340" s="367"/>
      <c r="D340" s="439" t="s">
        <v>1742</v>
      </c>
      <c r="E340" s="465"/>
      <c r="F340" s="440" t="s">
        <v>57</v>
      </c>
      <c r="G340" s="1811">
        <f t="shared" si="424"/>
        <v>1600</v>
      </c>
      <c r="H340" s="435"/>
      <c r="K340" s="1816">
        <v>880</v>
      </c>
    </row>
    <row r="341" s="288" customFormat="1" ht="15" customHeight="1">
      <c r="A341" s="1642"/>
      <c r="B341" s="367"/>
      <c r="C341" s="367"/>
      <c r="D341" s="421" t="s">
        <v>545</v>
      </c>
      <c r="E341" s="361"/>
      <c r="F341" s="441" t="s">
        <v>57</v>
      </c>
      <c r="G341" s="1811"/>
      <c r="H341" s="472" t="s">
        <v>488</v>
      </c>
    </row>
    <row r="342" s="288" customFormat="1" ht="21.75" customHeight="1">
      <c r="A342" s="1365">
        <f>A340+1</f>
        <v>205</v>
      </c>
      <c r="B342" s="367"/>
      <c r="C342" s="367"/>
      <c r="D342" s="411" t="s">
        <v>1329</v>
      </c>
      <c r="E342" s="411"/>
      <c r="F342" s="429" t="s">
        <v>57</v>
      </c>
      <c r="G342" s="1811">
        <f t="shared" si="424"/>
        <v>1200</v>
      </c>
      <c r="H342" s="435"/>
      <c r="K342" s="1811">
        <v>645</v>
      </c>
    </row>
    <row r="343" s="483" customFormat="1" ht="30" customHeight="1">
      <c r="A343" s="1810">
        <f t="shared" ref="A343:A349" si="429">A342+1</f>
        <v>206</v>
      </c>
      <c r="B343" s="367"/>
      <c r="C343" s="367"/>
      <c r="D343" s="411" t="s">
        <v>1331</v>
      </c>
      <c r="E343" s="411"/>
      <c r="F343" s="437" t="s">
        <v>57</v>
      </c>
      <c r="G343" s="1811">
        <f t="shared" si="424"/>
        <v>1200</v>
      </c>
      <c r="H343" s="435"/>
      <c r="K343" s="1811">
        <v>690</v>
      </c>
    </row>
    <row r="344" s="288" customFormat="1" ht="30" customHeight="1">
      <c r="A344" s="1365">
        <f t="shared" si="429"/>
        <v>207</v>
      </c>
      <c r="B344" s="367"/>
      <c r="C344" s="367"/>
      <c r="D344" s="411" t="s">
        <v>1332</v>
      </c>
      <c r="E344" s="411"/>
      <c r="F344" s="429" t="s">
        <v>57</v>
      </c>
      <c r="G344" s="1811">
        <f t="shared" si="424"/>
        <v>1200</v>
      </c>
      <c r="H344" s="435"/>
      <c r="K344" s="1811">
        <v>690</v>
      </c>
    </row>
    <row r="345" s="288" customFormat="1" ht="30" customHeight="1">
      <c r="A345" s="1365">
        <f t="shared" si="429"/>
        <v>208</v>
      </c>
      <c r="B345" s="367"/>
      <c r="C345" s="367"/>
      <c r="D345" s="411" t="s">
        <v>1334</v>
      </c>
      <c r="E345" s="411"/>
      <c r="F345" s="429" t="s">
        <v>57</v>
      </c>
      <c r="G345" s="1811">
        <f t="shared" si="424"/>
        <v>1200</v>
      </c>
      <c r="H345" s="435"/>
      <c r="K345" s="1811">
        <v>690</v>
      </c>
    </row>
    <row r="346" s="483" customFormat="1" ht="21.75" customHeight="1">
      <c r="A346" s="1365">
        <f t="shared" si="429"/>
        <v>209</v>
      </c>
      <c r="B346" s="367"/>
      <c r="C346" s="367"/>
      <c r="D346" s="411" t="s">
        <v>1333</v>
      </c>
      <c r="E346" s="411"/>
      <c r="F346" s="437" t="s">
        <v>57</v>
      </c>
      <c r="G346" s="1811">
        <f t="shared" si="424"/>
        <v>1200</v>
      </c>
      <c r="H346" s="435"/>
      <c r="K346" s="1811">
        <v>690</v>
      </c>
    </row>
    <row r="347" s="288" customFormat="1" ht="30" customHeight="1">
      <c r="A347" s="1365">
        <f t="shared" si="429"/>
        <v>210</v>
      </c>
      <c r="B347" s="367"/>
      <c r="C347" s="367"/>
      <c r="D347" s="411" t="s">
        <v>1335</v>
      </c>
      <c r="E347" s="443"/>
      <c r="F347" s="444" t="s">
        <v>57</v>
      </c>
      <c r="G347" s="1811">
        <f t="shared" si="424"/>
        <v>1600</v>
      </c>
      <c r="H347" s="435"/>
      <c r="K347" s="325">
        <v>900</v>
      </c>
    </row>
    <row r="348" s="288" customFormat="1" ht="21" customHeight="1">
      <c r="A348" s="1365">
        <f t="shared" si="429"/>
        <v>211</v>
      </c>
      <c r="B348" s="367"/>
      <c r="C348" s="367"/>
      <c r="D348" s="411" t="s">
        <v>1336</v>
      </c>
      <c r="E348" s="443"/>
      <c r="F348" s="444" t="s">
        <v>57</v>
      </c>
      <c r="G348" s="1811">
        <f t="shared" si="424"/>
        <v>1600</v>
      </c>
      <c r="H348" s="435"/>
      <c r="K348" s="325">
        <v>900</v>
      </c>
    </row>
    <row r="349" s="288" customFormat="1" ht="30" customHeight="1">
      <c r="A349" s="1664">
        <f t="shared" si="429"/>
        <v>212</v>
      </c>
      <c r="B349" s="367"/>
      <c r="C349" s="367"/>
      <c r="D349" s="439" t="s">
        <v>1341</v>
      </c>
      <c r="E349" s="439"/>
      <c r="F349" s="440" t="s">
        <v>57</v>
      </c>
      <c r="G349" s="1811">
        <f t="shared" si="424"/>
        <v>1600</v>
      </c>
      <c r="H349" s="473"/>
      <c r="K349" s="1622">
        <v>900</v>
      </c>
    </row>
    <row r="350" s="483" customFormat="1" ht="15" customHeight="1">
      <c r="A350" s="1808"/>
      <c r="B350" s="1811"/>
      <c r="C350" s="1811"/>
      <c r="D350" s="421" t="s">
        <v>1606</v>
      </c>
      <c r="E350" s="480"/>
      <c r="F350" s="1809" t="s">
        <v>57</v>
      </c>
      <c r="G350" s="1811"/>
      <c r="H350" s="472" t="s">
        <v>704</v>
      </c>
      <c r="K350" s="480"/>
    </row>
    <row r="351" s="483" customFormat="1" ht="16.5" customHeight="1">
      <c r="A351" s="1810">
        <f>A349+1</f>
        <v>213</v>
      </c>
      <c r="B351" s="367"/>
      <c r="C351" s="367"/>
      <c r="D351" s="411" t="s">
        <v>1607</v>
      </c>
      <c r="E351" s="411"/>
      <c r="F351" s="437" t="s">
        <v>57</v>
      </c>
      <c r="G351" s="1811">
        <f t="shared" si="424"/>
        <v>1700</v>
      </c>
      <c r="H351" s="435"/>
      <c r="K351" s="1815">
        <v>930</v>
      </c>
    </row>
    <row r="352" s="483" customFormat="1" ht="16.5" customHeight="1">
      <c r="A352" s="1810">
        <f t="shared" ref="A352:A353" si="430">A351+1</f>
        <v>214</v>
      </c>
      <c r="B352" s="367"/>
      <c r="C352" s="367"/>
      <c r="D352" s="411" t="s">
        <v>1608</v>
      </c>
      <c r="E352" s="411"/>
      <c r="F352" s="437" t="s">
        <v>57</v>
      </c>
      <c r="G352" s="1811">
        <f t="shared" si="424"/>
        <v>1600</v>
      </c>
      <c r="H352" s="435"/>
      <c r="K352" s="1815">
        <v>880</v>
      </c>
    </row>
    <row r="353" s="288" customFormat="1" ht="16.5" customHeight="1">
      <c r="A353" s="1664">
        <f t="shared" si="430"/>
        <v>215</v>
      </c>
      <c r="B353" s="367"/>
      <c r="C353" s="367"/>
      <c r="D353" s="439" t="s">
        <v>1743</v>
      </c>
      <c r="E353" s="439"/>
      <c r="F353" s="440" t="s">
        <v>57</v>
      </c>
      <c r="G353" s="1811">
        <f t="shared" si="424"/>
        <v>1600</v>
      </c>
      <c r="H353" s="473"/>
      <c r="K353" s="1816">
        <v>880</v>
      </c>
    </row>
    <row r="354" s="288" customFormat="1" ht="15" customHeight="1">
      <c r="A354" s="1642"/>
      <c r="B354" s="325"/>
      <c r="C354" s="325"/>
      <c r="D354" s="421" t="s">
        <v>487</v>
      </c>
      <c r="E354" s="361"/>
      <c r="F354" s="427"/>
      <c r="G354" s="1811"/>
      <c r="H354" s="472" t="s">
        <v>488</v>
      </c>
      <c r="K354" s="361"/>
    </row>
    <row r="355" s="288" customFormat="1" ht="18.75" customHeight="1">
      <c r="A355" s="1365">
        <f>A353+1</f>
        <v>216</v>
      </c>
      <c r="B355" s="367"/>
      <c r="C355" s="367"/>
      <c r="D355" s="411" t="s">
        <v>490</v>
      </c>
      <c r="E355" s="411"/>
      <c r="F355" s="429" t="s">
        <v>57</v>
      </c>
      <c r="G355" s="1811">
        <f t="shared" si="424"/>
        <v>900</v>
      </c>
      <c r="H355" s="435"/>
      <c r="K355" s="325">
        <v>510</v>
      </c>
    </row>
    <row r="356" s="288" customFormat="1" ht="18.75" customHeight="1">
      <c r="A356" s="1365">
        <f t="shared" ref="A356:A359" si="431">A355+1</f>
        <v>217</v>
      </c>
      <c r="B356" s="367"/>
      <c r="C356" s="367"/>
      <c r="D356" s="411" t="s">
        <v>498</v>
      </c>
      <c r="E356" s="411"/>
      <c r="F356" s="429" t="s">
        <v>57</v>
      </c>
      <c r="G356" s="1811">
        <f t="shared" si="424"/>
        <v>1000</v>
      </c>
      <c r="H356" s="435"/>
      <c r="K356" s="325">
        <v>535</v>
      </c>
    </row>
    <row r="357" s="483" customFormat="1" ht="18.75" customHeight="1">
      <c r="A357" s="1810">
        <f t="shared" si="431"/>
        <v>218</v>
      </c>
      <c r="B357" s="367"/>
      <c r="C357" s="367"/>
      <c r="D357" s="411" t="s">
        <v>494</v>
      </c>
      <c r="E357" s="411"/>
      <c r="F357" s="437" t="s">
        <v>57</v>
      </c>
      <c r="G357" s="1811">
        <f t="shared" si="424"/>
        <v>1000</v>
      </c>
      <c r="H357" s="435"/>
      <c r="K357" s="325">
        <v>535</v>
      </c>
    </row>
    <row r="358" s="483" customFormat="1" ht="18.75" customHeight="1">
      <c r="A358" s="1810">
        <f t="shared" si="431"/>
        <v>219</v>
      </c>
      <c r="B358" s="367"/>
      <c r="C358" s="367"/>
      <c r="D358" s="411" t="s">
        <v>496</v>
      </c>
      <c r="E358" s="411"/>
      <c r="F358" s="437" t="s">
        <v>57</v>
      </c>
      <c r="G358" s="1811">
        <f t="shared" si="424"/>
        <v>1000</v>
      </c>
      <c r="H358" s="435"/>
      <c r="K358" s="325">
        <v>535</v>
      </c>
    </row>
    <row r="359" s="483" customFormat="1" ht="18.75" customHeight="1">
      <c r="A359" s="1810">
        <f t="shared" si="431"/>
        <v>220</v>
      </c>
      <c r="B359" s="367"/>
      <c r="C359" s="367"/>
      <c r="D359" s="411" t="s">
        <v>1342</v>
      </c>
      <c r="E359" s="411"/>
      <c r="F359" s="437" t="s">
        <v>57</v>
      </c>
      <c r="G359" s="1811">
        <f t="shared" si="424"/>
        <v>1000</v>
      </c>
      <c r="H359" s="473"/>
      <c r="K359" s="325">
        <v>535</v>
      </c>
    </row>
    <row r="360" s="483" customFormat="1" ht="15" customHeight="1">
      <c r="A360" s="1808"/>
      <c r="B360" s="1811"/>
      <c r="C360" s="1811"/>
      <c r="D360" s="421" t="s">
        <v>1744</v>
      </c>
      <c r="E360" s="480"/>
      <c r="F360" s="1809" t="s">
        <v>57</v>
      </c>
      <c r="G360" s="1811"/>
      <c r="H360" s="472" t="s">
        <v>704</v>
      </c>
      <c r="K360" s="480"/>
    </row>
    <row r="361" s="483" customFormat="1" ht="27.75" customHeight="1">
      <c r="A361" s="1810">
        <f>A359+1</f>
        <v>221</v>
      </c>
      <c r="B361" s="367"/>
      <c r="C361" s="367"/>
      <c r="D361" s="411" t="s">
        <v>1610</v>
      </c>
      <c r="E361" s="411"/>
      <c r="F361" s="437" t="s">
        <v>57</v>
      </c>
      <c r="G361" s="1811">
        <f t="shared" si="424"/>
        <v>1300</v>
      </c>
      <c r="H361" s="435"/>
      <c r="K361" s="1815">
        <v>740</v>
      </c>
    </row>
    <row r="362" s="483" customFormat="1" ht="21.75" customHeight="1">
      <c r="A362" s="1810">
        <f t="shared" ref="A362:A363" si="432">A361+1</f>
        <v>222</v>
      </c>
      <c r="B362" s="367"/>
      <c r="C362" s="367"/>
      <c r="D362" s="411" t="s">
        <v>1611</v>
      </c>
      <c r="E362" s="411"/>
      <c r="F362" s="437" t="s">
        <v>57</v>
      </c>
      <c r="G362" s="1811">
        <f t="shared" si="424"/>
        <v>1300</v>
      </c>
      <c r="H362" s="435"/>
      <c r="K362" s="1815">
        <v>700</v>
      </c>
    </row>
    <row r="363" s="288" customFormat="1" ht="21.75" customHeight="1">
      <c r="A363" s="1664">
        <f t="shared" si="432"/>
        <v>223</v>
      </c>
      <c r="B363" s="367"/>
      <c r="C363" s="367"/>
      <c r="D363" s="439" t="s">
        <v>1745</v>
      </c>
      <c r="E363" s="439"/>
      <c r="F363" s="440" t="s">
        <v>57</v>
      </c>
      <c r="G363" s="1811">
        <f t="shared" si="424"/>
        <v>1300</v>
      </c>
      <c r="H363" s="473"/>
      <c r="K363" s="1816">
        <v>700</v>
      </c>
    </row>
    <row r="364" s="483" customFormat="1" ht="15" customHeight="1">
      <c r="A364" s="1808"/>
      <c r="B364" s="1811"/>
      <c r="C364" s="1811"/>
      <c r="D364" s="421" t="s">
        <v>507</v>
      </c>
      <c r="E364" s="480"/>
      <c r="F364" s="1809" t="s">
        <v>57</v>
      </c>
      <c r="G364" s="1811"/>
      <c r="H364" s="482" t="s">
        <v>488</v>
      </c>
      <c r="K364" s="480"/>
    </row>
    <row r="365" s="483" customFormat="1" ht="18" customHeight="1">
      <c r="A365" s="1365">
        <f>A363+1</f>
        <v>224</v>
      </c>
      <c r="B365" s="844"/>
      <c r="C365" s="844"/>
      <c r="D365" s="411" t="s">
        <v>1346</v>
      </c>
      <c r="E365" s="411"/>
      <c r="F365" s="437" t="s">
        <v>57</v>
      </c>
      <c r="G365" s="1811">
        <f t="shared" si="424"/>
        <v>900</v>
      </c>
      <c r="H365" s="490"/>
      <c r="K365" s="325">
        <v>510</v>
      </c>
    </row>
    <row r="366" s="483" customFormat="1" ht="30" customHeight="1">
      <c r="A366" s="1365">
        <f t="shared" ref="A366:A369" si="433">A365+1</f>
        <v>225</v>
      </c>
      <c r="B366" s="844"/>
      <c r="C366" s="844"/>
      <c r="D366" s="411" t="s">
        <v>1348</v>
      </c>
      <c r="E366" s="411"/>
      <c r="F366" s="437" t="s">
        <v>57</v>
      </c>
      <c r="G366" s="1811">
        <f t="shared" si="424"/>
        <v>1000</v>
      </c>
      <c r="H366" s="490"/>
      <c r="K366" s="325">
        <v>535</v>
      </c>
    </row>
    <row r="367" s="483" customFormat="1" ht="30" customHeight="1">
      <c r="A367" s="1810">
        <f t="shared" si="433"/>
        <v>226</v>
      </c>
      <c r="B367" s="844"/>
      <c r="C367" s="844"/>
      <c r="D367" s="411" t="s">
        <v>1349</v>
      </c>
      <c r="E367" s="411"/>
      <c r="F367" s="437" t="s">
        <v>57</v>
      </c>
      <c r="G367" s="1811">
        <f t="shared" si="424"/>
        <v>1000</v>
      </c>
      <c r="H367" s="490"/>
      <c r="K367" s="325">
        <v>535</v>
      </c>
    </row>
    <row r="368" s="483" customFormat="1" ht="30" customHeight="1">
      <c r="A368" s="1810">
        <f t="shared" si="433"/>
        <v>227</v>
      </c>
      <c r="B368" s="844"/>
      <c r="C368" s="844"/>
      <c r="D368" s="411" t="s">
        <v>1350</v>
      </c>
      <c r="E368" s="411"/>
      <c r="F368" s="437" t="s">
        <v>57</v>
      </c>
      <c r="G368" s="1811">
        <f t="shared" si="424"/>
        <v>1000</v>
      </c>
      <c r="H368" s="490"/>
      <c r="K368" s="325">
        <v>535</v>
      </c>
    </row>
    <row r="369" s="483" customFormat="1" ht="18.75" customHeight="1">
      <c r="A369" s="1810">
        <f t="shared" si="433"/>
        <v>228</v>
      </c>
      <c r="B369" s="844"/>
      <c r="C369" s="844"/>
      <c r="D369" s="411" t="s">
        <v>1351</v>
      </c>
      <c r="E369" s="411"/>
      <c r="F369" s="437" t="s">
        <v>57</v>
      </c>
      <c r="G369" s="1811">
        <f t="shared" si="424"/>
        <v>1000</v>
      </c>
      <c r="H369" s="495"/>
      <c r="K369" s="325">
        <v>535</v>
      </c>
    </row>
    <row r="370" s="483" customFormat="1" ht="15" customHeight="1">
      <c r="A370" s="1808"/>
      <c r="B370" s="1811"/>
      <c r="C370" s="1811"/>
      <c r="D370" s="421" t="s">
        <v>1613</v>
      </c>
      <c r="E370" s="480"/>
      <c r="F370" s="1809" t="s">
        <v>57</v>
      </c>
      <c r="G370" s="1811"/>
      <c r="H370" s="472" t="s">
        <v>704</v>
      </c>
      <c r="K370" s="480"/>
    </row>
    <row r="371" s="483" customFormat="1" ht="27.75" customHeight="1">
      <c r="A371" s="1810">
        <f>A369+1</f>
        <v>229</v>
      </c>
      <c r="B371" s="367"/>
      <c r="C371" s="367"/>
      <c r="D371" s="411" t="s">
        <v>1614</v>
      </c>
      <c r="E371" s="411"/>
      <c r="F371" s="437" t="s">
        <v>57</v>
      </c>
      <c r="G371" s="1811">
        <f t="shared" si="424"/>
        <v>1300</v>
      </c>
      <c r="H371" s="435"/>
      <c r="K371" s="1815">
        <v>740</v>
      </c>
    </row>
    <row r="372" s="483" customFormat="1" ht="21.75" customHeight="1">
      <c r="A372" s="1810">
        <f t="shared" ref="A372:A373" si="434">A371+1</f>
        <v>230</v>
      </c>
      <c r="B372" s="367"/>
      <c r="C372" s="367"/>
      <c r="D372" s="411" t="s">
        <v>1615</v>
      </c>
      <c r="E372" s="411"/>
      <c r="F372" s="437" t="s">
        <v>57</v>
      </c>
      <c r="G372" s="1811">
        <f t="shared" si="424"/>
        <v>1300</v>
      </c>
      <c r="H372" s="435"/>
      <c r="K372" s="1815">
        <v>700</v>
      </c>
    </row>
    <row r="373" s="288" customFormat="1" ht="21.75" customHeight="1">
      <c r="A373" s="1664">
        <f t="shared" si="434"/>
        <v>231</v>
      </c>
      <c r="B373" s="367"/>
      <c r="C373" s="367"/>
      <c r="D373" s="439" t="s">
        <v>1746</v>
      </c>
      <c r="E373" s="439"/>
      <c r="F373" s="440" t="s">
        <v>57</v>
      </c>
      <c r="G373" s="1811">
        <f t="shared" si="424"/>
        <v>1300</v>
      </c>
      <c r="H373" s="435"/>
      <c r="K373" s="1816">
        <v>700</v>
      </c>
    </row>
    <row r="374">
      <c r="A374" s="1817"/>
      <c r="B374" s="1818"/>
      <c r="C374" s="1800"/>
      <c r="D374" s="1801" t="s">
        <v>564</v>
      </c>
      <c r="E374" s="1717"/>
      <c r="F374" s="1819" t="s">
        <v>214</v>
      </c>
      <c r="G374" s="1820"/>
      <c r="H374" s="1745" t="s">
        <v>434</v>
      </c>
      <c r="K374" s="1821" t="s">
        <v>214</v>
      </c>
    </row>
    <row r="375" ht="25.5">
      <c r="A375" s="1822">
        <f>A373+1</f>
        <v>232</v>
      </c>
      <c r="B375" s="1359"/>
      <c r="C375" s="410" t="s">
        <v>565</v>
      </c>
      <c r="D375" s="411" t="s">
        <v>566</v>
      </c>
      <c r="E375" s="411" t="s">
        <v>93</v>
      </c>
      <c r="F375" s="1362">
        <f t="shared" ref="F361:G424" si="435">ROUND((K375*100.29)+(K375*102.82)*80%,-2)</f>
        <v>2400</v>
      </c>
      <c r="G375" s="1621"/>
      <c r="H375" s="1748"/>
      <c r="K375" s="497">
        <v>13</v>
      </c>
    </row>
    <row r="376" ht="25.5">
      <c r="A376" s="1791">
        <f t="shared" ref="A376:A381" si="436">A375+1</f>
        <v>233</v>
      </c>
      <c r="B376" s="1359"/>
      <c r="C376" s="410" t="s">
        <v>567</v>
      </c>
      <c r="D376" s="411" t="s">
        <v>568</v>
      </c>
      <c r="E376" s="411" t="s">
        <v>93</v>
      </c>
      <c r="F376" s="1362">
        <f t="shared" si="435"/>
        <v>3300</v>
      </c>
      <c r="G376" s="1621"/>
      <c r="H376" s="1748"/>
      <c r="K376" s="497">
        <v>18</v>
      </c>
    </row>
    <row r="377" ht="25.5">
      <c r="A377" s="1791">
        <f t="shared" si="436"/>
        <v>234</v>
      </c>
      <c r="B377" s="1359"/>
      <c r="C377" s="410" t="s">
        <v>569</v>
      </c>
      <c r="D377" s="411" t="s">
        <v>570</v>
      </c>
      <c r="E377" s="411" t="s">
        <v>93</v>
      </c>
      <c r="F377" s="1362">
        <f t="shared" si="435"/>
        <v>2700</v>
      </c>
      <c r="G377" s="1621"/>
      <c r="H377" s="1748"/>
      <c r="K377" s="497">
        <v>14.6</v>
      </c>
    </row>
    <row r="378" ht="25.5">
      <c r="A378" s="1791">
        <f t="shared" si="436"/>
        <v>235</v>
      </c>
      <c r="B378" s="1359"/>
      <c r="C378" s="410" t="s">
        <v>571</v>
      </c>
      <c r="D378" s="411" t="s">
        <v>572</v>
      </c>
      <c r="E378" s="411" t="s">
        <v>93</v>
      </c>
      <c r="F378" s="1362">
        <f t="shared" si="435"/>
        <v>2600</v>
      </c>
      <c r="G378" s="1621"/>
      <c r="H378" s="1748"/>
      <c r="K378" s="497">
        <v>14.4</v>
      </c>
    </row>
    <row r="379" ht="25.5">
      <c r="A379" s="1791">
        <f t="shared" si="436"/>
        <v>236</v>
      </c>
      <c r="B379" s="1359"/>
      <c r="C379" s="410" t="s">
        <v>573</v>
      </c>
      <c r="D379" s="411" t="s">
        <v>574</v>
      </c>
      <c r="E379" s="411" t="s">
        <v>93</v>
      </c>
      <c r="F379" s="1362">
        <f t="shared" si="435"/>
        <v>3200</v>
      </c>
      <c r="G379" s="1621"/>
      <c r="H379" s="1748"/>
      <c r="K379" s="497">
        <v>17.399999999999999</v>
      </c>
    </row>
    <row r="380" ht="25.5">
      <c r="A380" s="1791">
        <f t="shared" si="436"/>
        <v>237</v>
      </c>
      <c r="B380" s="1359"/>
      <c r="C380" s="410" t="s">
        <v>575</v>
      </c>
      <c r="D380" s="411" t="s">
        <v>576</v>
      </c>
      <c r="E380" s="411" t="s">
        <v>93</v>
      </c>
      <c r="F380" s="1362">
        <f t="shared" si="435"/>
        <v>3000</v>
      </c>
      <c r="G380" s="1621"/>
      <c r="H380" s="1748"/>
      <c r="K380" s="497">
        <v>16.300000000000001</v>
      </c>
    </row>
    <row r="381" ht="25.5">
      <c r="A381" s="1804">
        <f t="shared" si="436"/>
        <v>238</v>
      </c>
      <c r="B381" s="1581"/>
      <c r="C381" s="415" t="s">
        <v>577</v>
      </c>
      <c r="D381" s="416" t="s">
        <v>578</v>
      </c>
      <c r="E381" s="416" t="s">
        <v>93</v>
      </c>
      <c r="F381" s="1583">
        <f t="shared" si="435"/>
        <v>3000</v>
      </c>
      <c r="G381" s="1823"/>
      <c r="H381" s="1750"/>
      <c r="K381" s="497">
        <v>16.399999999999999</v>
      </c>
    </row>
    <row r="382">
      <c r="A382" s="1817"/>
      <c r="B382" s="1818"/>
      <c r="C382" s="1800"/>
      <c r="D382" s="1801" t="s">
        <v>579</v>
      </c>
      <c r="E382" s="1717"/>
      <c r="F382" s="1819" t="s">
        <v>214</v>
      </c>
      <c r="G382" s="1820"/>
      <c r="H382" s="1824" t="s">
        <v>434</v>
      </c>
      <c r="K382" s="1821" t="s">
        <v>214</v>
      </c>
    </row>
    <row r="383" ht="25.5">
      <c r="A383" s="1791">
        <f>A381+1</f>
        <v>239</v>
      </c>
      <c r="B383" s="1576"/>
      <c r="C383" s="410" t="s">
        <v>580</v>
      </c>
      <c r="D383" s="411" t="s">
        <v>581</v>
      </c>
      <c r="E383" s="411" t="s">
        <v>93</v>
      </c>
      <c r="F383" s="1362">
        <f t="shared" si="435"/>
        <v>2400</v>
      </c>
      <c r="G383" s="1621"/>
      <c r="H383" s="1825"/>
      <c r="K383" s="497">
        <v>13.4</v>
      </c>
    </row>
    <row r="384" ht="25.5">
      <c r="A384" s="1791">
        <f t="shared" ref="A384:A389" si="437">A383+1</f>
        <v>240</v>
      </c>
      <c r="B384" s="1826"/>
      <c r="C384" s="410" t="s">
        <v>582</v>
      </c>
      <c r="D384" s="411" t="s">
        <v>583</v>
      </c>
      <c r="E384" s="411" t="s">
        <v>93</v>
      </c>
      <c r="F384" s="1362">
        <f t="shared" si="435"/>
        <v>3200</v>
      </c>
      <c r="G384" s="1621"/>
      <c r="H384" s="1825"/>
      <c r="K384" s="497">
        <v>17.800000000000001</v>
      </c>
    </row>
    <row r="385" ht="25.5">
      <c r="A385" s="1791">
        <f t="shared" si="437"/>
        <v>241</v>
      </c>
      <c r="B385" s="1826"/>
      <c r="C385" s="410" t="s">
        <v>584</v>
      </c>
      <c r="D385" s="411" t="s">
        <v>585</v>
      </c>
      <c r="E385" s="411" t="s">
        <v>93</v>
      </c>
      <c r="F385" s="1362">
        <f t="shared" si="435"/>
        <v>2700</v>
      </c>
      <c r="G385" s="1621"/>
      <c r="H385" s="1825"/>
      <c r="K385" s="497">
        <v>14.9</v>
      </c>
    </row>
    <row r="386" ht="25.5">
      <c r="A386" s="1791">
        <f t="shared" si="437"/>
        <v>242</v>
      </c>
      <c r="B386" s="1826"/>
      <c r="C386" s="410" t="s">
        <v>586</v>
      </c>
      <c r="D386" s="411" t="s">
        <v>587</v>
      </c>
      <c r="E386" s="411" t="s">
        <v>93</v>
      </c>
      <c r="F386" s="1362">
        <f t="shared" si="435"/>
        <v>2800</v>
      </c>
      <c r="G386" s="1621"/>
      <c r="H386" s="1825"/>
      <c r="K386" s="497">
        <v>15.4</v>
      </c>
    </row>
    <row r="387" ht="25.5">
      <c r="A387" s="1791">
        <f t="shared" si="437"/>
        <v>243</v>
      </c>
      <c r="B387" s="1826"/>
      <c r="C387" s="410" t="s">
        <v>588</v>
      </c>
      <c r="D387" s="411" t="s">
        <v>589</v>
      </c>
      <c r="E387" s="411" t="s">
        <v>93</v>
      </c>
      <c r="F387" s="1362">
        <f t="shared" si="435"/>
        <v>3200</v>
      </c>
      <c r="G387" s="1621"/>
      <c r="H387" s="1825"/>
      <c r="K387" s="497">
        <v>17.699999999999999</v>
      </c>
    </row>
    <row r="388" ht="25.5">
      <c r="A388" s="1791">
        <f t="shared" si="437"/>
        <v>244</v>
      </c>
      <c r="B388" s="1826"/>
      <c r="C388" s="410" t="s">
        <v>590</v>
      </c>
      <c r="D388" s="411" t="s">
        <v>591</v>
      </c>
      <c r="E388" s="411" t="s">
        <v>93</v>
      </c>
      <c r="F388" s="1362">
        <f t="shared" si="435"/>
        <v>3000</v>
      </c>
      <c r="G388" s="1621"/>
      <c r="H388" s="1825"/>
      <c r="K388" s="497">
        <v>16.699999999999999</v>
      </c>
    </row>
    <row r="389" ht="25.5">
      <c r="A389" s="1804">
        <f t="shared" si="437"/>
        <v>245</v>
      </c>
      <c r="B389" s="1827"/>
      <c r="C389" s="415" t="s">
        <v>592</v>
      </c>
      <c r="D389" s="416" t="s">
        <v>593</v>
      </c>
      <c r="E389" s="416" t="s">
        <v>93</v>
      </c>
      <c r="F389" s="1583">
        <f t="shared" si="435"/>
        <v>3000</v>
      </c>
      <c r="G389" s="1823"/>
      <c r="H389" s="1828"/>
      <c r="K389" s="1829">
        <v>16.699999999999999</v>
      </c>
    </row>
    <row r="390" ht="18.75">
      <c r="A390" s="469" t="s">
        <v>1373</v>
      </c>
      <c r="B390" s="470"/>
      <c r="C390" s="470"/>
      <c r="D390" s="470"/>
      <c r="E390" s="470"/>
      <c r="F390" s="470"/>
      <c r="G390" s="471"/>
    </row>
    <row r="391">
      <c r="A391" s="1830"/>
      <c r="B391" s="1831" t="s">
        <v>1374</v>
      </c>
      <c r="C391" s="1832"/>
      <c r="D391" s="1832"/>
      <c r="E391" s="1832"/>
      <c r="F391" s="1832"/>
      <c r="G391" s="1833"/>
    </row>
    <row r="392">
      <c r="A392" s="1642"/>
      <c r="B392" s="361"/>
      <c r="C392" s="421" t="s">
        <v>1747</v>
      </c>
      <c r="D392" s="361"/>
      <c r="E392" s="1834" t="s">
        <v>214</v>
      </c>
      <c r="F392" s="365"/>
      <c r="G392" s="422" t="s">
        <v>434</v>
      </c>
    </row>
    <row r="393">
      <c r="A393" s="1365">
        <f>A389+1</f>
        <v>246</v>
      </c>
      <c r="B393" s="367"/>
      <c r="D393" s="411" t="s">
        <v>1748</v>
      </c>
      <c r="E393" s="411" t="s">
        <v>93</v>
      </c>
      <c r="F393" s="488">
        <f t="shared" si="435"/>
        <v>1500</v>
      </c>
      <c r="G393" s="412"/>
      <c r="K393" s="1739">
        <v>8</v>
      </c>
    </row>
    <row r="394">
      <c r="A394" s="1365">
        <f t="shared" ref="A394:A397" si="438">A393+1</f>
        <v>247</v>
      </c>
      <c r="B394" s="367"/>
      <c r="D394" s="411" t="s">
        <v>1749</v>
      </c>
      <c r="E394" s="411" t="s">
        <v>93</v>
      </c>
      <c r="F394" s="488">
        <f t="shared" si="435"/>
        <v>1600</v>
      </c>
      <c r="G394" s="412"/>
      <c r="K394" s="1739">
        <v>8.5</v>
      </c>
    </row>
    <row r="395">
      <c r="A395" s="1365">
        <f t="shared" si="438"/>
        <v>248</v>
      </c>
      <c r="B395" s="367"/>
      <c r="D395" s="411" t="s">
        <v>1750</v>
      </c>
      <c r="E395" s="411" t="s">
        <v>93</v>
      </c>
      <c r="F395" s="488">
        <f t="shared" si="435"/>
        <v>2000</v>
      </c>
      <c r="G395" s="412"/>
      <c r="K395" s="1739">
        <v>11</v>
      </c>
    </row>
    <row r="396">
      <c r="A396" s="1365">
        <f t="shared" si="438"/>
        <v>249</v>
      </c>
      <c r="B396" s="367"/>
      <c r="D396" s="411" t="s">
        <v>1751</v>
      </c>
      <c r="E396" s="411" t="s">
        <v>93</v>
      </c>
      <c r="F396" s="488">
        <f t="shared" si="435"/>
        <v>2000</v>
      </c>
      <c r="G396" s="412"/>
      <c r="K396" s="1739">
        <v>11</v>
      </c>
    </row>
    <row r="397">
      <c r="A397" s="1647">
        <f t="shared" si="438"/>
        <v>250</v>
      </c>
      <c r="B397" s="367"/>
      <c r="D397" s="411" t="s">
        <v>1752</v>
      </c>
      <c r="E397" s="411" t="s">
        <v>93</v>
      </c>
      <c r="F397" s="488">
        <f t="shared" si="435"/>
        <v>2500</v>
      </c>
      <c r="G397" s="412"/>
      <c r="K397" s="1739">
        <v>13.5</v>
      </c>
    </row>
    <row r="398">
      <c r="A398" s="1647"/>
      <c r="B398" s="325"/>
      <c r="C398" s="1657" t="s">
        <v>1753</v>
      </c>
      <c r="D398" s="325"/>
      <c r="E398" s="1729" t="s">
        <v>214</v>
      </c>
      <c r="F398" s="488"/>
      <c r="G398" s="412" t="s">
        <v>434</v>
      </c>
      <c r="K398" s="1660"/>
    </row>
    <row r="399">
      <c r="A399" s="1365">
        <f>A397+1</f>
        <v>251</v>
      </c>
      <c r="B399" s="367"/>
      <c r="D399" s="411" t="s">
        <v>1754</v>
      </c>
      <c r="E399" s="411" t="s">
        <v>93</v>
      </c>
      <c r="F399" s="488">
        <f t="shared" si="435"/>
        <v>2900</v>
      </c>
      <c r="G399" s="412"/>
      <c r="K399" s="1739">
        <v>16</v>
      </c>
    </row>
    <row r="400">
      <c r="A400" s="1365">
        <f t="shared" ref="A400:A403" si="439">A399+1</f>
        <v>252</v>
      </c>
      <c r="B400" s="367"/>
      <c r="D400" s="411" t="s">
        <v>1755</v>
      </c>
      <c r="E400" s="411" t="s">
        <v>93</v>
      </c>
      <c r="F400" s="488">
        <f t="shared" si="435"/>
        <v>2900</v>
      </c>
      <c r="G400" s="412"/>
      <c r="K400" s="1739">
        <v>16</v>
      </c>
    </row>
    <row r="401">
      <c r="A401" s="1365">
        <f t="shared" si="439"/>
        <v>253</v>
      </c>
      <c r="B401" s="367"/>
      <c r="D401" s="411" t="s">
        <v>1756</v>
      </c>
      <c r="E401" s="411" t="s">
        <v>93</v>
      </c>
      <c r="F401" s="488">
        <f t="shared" si="435"/>
        <v>3500</v>
      </c>
      <c r="G401" s="412"/>
      <c r="K401" s="1739">
        <v>19</v>
      </c>
    </row>
    <row r="402">
      <c r="A402" s="1365">
        <f t="shared" si="439"/>
        <v>254</v>
      </c>
      <c r="B402" s="367"/>
      <c r="D402" s="411" t="s">
        <v>1757</v>
      </c>
      <c r="E402" s="411" t="s">
        <v>93</v>
      </c>
      <c r="F402" s="488">
        <f t="shared" si="435"/>
        <v>3200</v>
      </c>
      <c r="G402" s="412"/>
      <c r="K402" s="1739">
        <v>17.5</v>
      </c>
    </row>
    <row r="403">
      <c r="A403" s="1664">
        <f t="shared" si="439"/>
        <v>255</v>
      </c>
      <c r="B403" s="370"/>
      <c r="D403" s="411" t="s">
        <v>1754</v>
      </c>
      <c r="E403" s="411" t="s">
        <v>93</v>
      </c>
      <c r="F403" s="488">
        <f t="shared" si="435"/>
        <v>3500</v>
      </c>
      <c r="G403" s="417"/>
      <c r="K403" s="1739">
        <v>19</v>
      </c>
    </row>
    <row r="404">
      <c r="A404" s="1830"/>
      <c r="B404" s="1831" t="s">
        <v>1386</v>
      </c>
      <c r="C404" s="1832"/>
      <c r="D404" s="1832"/>
      <c r="E404" s="1832"/>
      <c r="F404" s="1832"/>
      <c r="G404" s="1833"/>
    </row>
    <row r="405">
      <c r="A405" s="1642"/>
      <c r="B405" s="361"/>
      <c r="C405" s="421" t="s">
        <v>1758</v>
      </c>
      <c r="D405" s="361"/>
      <c r="E405" s="1834" t="s">
        <v>214</v>
      </c>
      <c r="F405" s="365"/>
      <c r="G405" s="422" t="s">
        <v>434</v>
      </c>
    </row>
    <row r="406">
      <c r="A406" s="1365">
        <f>A403+1</f>
        <v>256</v>
      </c>
      <c r="B406" s="367"/>
      <c r="D406" s="411" t="s">
        <v>1759</v>
      </c>
      <c r="E406" s="411" t="s">
        <v>93</v>
      </c>
      <c r="F406" s="488">
        <f t="shared" si="435"/>
        <v>1600</v>
      </c>
      <c r="G406" s="412"/>
      <c r="K406" s="1739">
        <v>8.5</v>
      </c>
    </row>
    <row r="407">
      <c r="A407" s="1365">
        <f t="shared" ref="A407:A410" si="440">A406+1</f>
        <v>257</v>
      </c>
      <c r="B407" s="367"/>
      <c r="D407" s="411" t="s">
        <v>1760</v>
      </c>
      <c r="E407" s="411" t="s">
        <v>93</v>
      </c>
      <c r="F407" s="488">
        <f t="shared" si="435"/>
        <v>1600</v>
      </c>
      <c r="G407" s="412"/>
      <c r="K407" s="1739">
        <v>9</v>
      </c>
    </row>
    <row r="408">
      <c r="A408" s="1365">
        <f t="shared" si="440"/>
        <v>258</v>
      </c>
      <c r="B408" s="367"/>
      <c r="D408" s="411" t="s">
        <v>1761</v>
      </c>
      <c r="E408" s="411" t="s">
        <v>93</v>
      </c>
      <c r="F408" s="488">
        <f t="shared" si="435"/>
        <v>2300</v>
      </c>
      <c r="G408" s="412"/>
      <c r="K408" s="1739">
        <v>12.5</v>
      </c>
    </row>
    <row r="409">
      <c r="A409" s="1365">
        <f t="shared" si="440"/>
        <v>259</v>
      </c>
      <c r="B409" s="367"/>
      <c r="D409" s="411" t="s">
        <v>1762</v>
      </c>
      <c r="E409" s="411" t="s">
        <v>93</v>
      </c>
      <c r="F409" s="488">
        <f t="shared" si="435"/>
        <v>2200</v>
      </c>
      <c r="G409" s="412"/>
      <c r="K409" s="1739">
        <v>12</v>
      </c>
    </row>
    <row r="410">
      <c r="A410" s="1835">
        <f t="shared" si="440"/>
        <v>260</v>
      </c>
      <c r="B410" s="402"/>
      <c r="D410" s="439" t="s">
        <v>1763</v>
      </c>
      <c r="E410" s="439" t="s">
        <v>93</v>
      </c>
      <c r="F410" s="488">
        <f t="shared" si="435"/>
        <v>2600</v>
      </c>
      <c r="G410" s="445"/>
      <c r="K410" s="1836">
        <v>14</v>
      </c>
    </row>
    <row r="411">
      <c r="A411" s="1830"/>
      <c r="B411" s="1837" t="s">
        <v>1398</v>
      </c>
      <c r="C411" s="1838"/>
      <c r="D411" s="1838"/>
      <c r="E411" s="1838"/>
      <c r="F411" s="1838"/>
      <c r="G411" s="1839"/>
    </row>
    <row r="412">
      <c r="A412" s="1647"/>
      <c r="B412" s="325"/>
      <c r="C412" s="1657" t="s">
        <v>1399</v>
      </c>
      <c r="D412" s="325"/>
      <c r="E412" s="1729" t="s">
        <v>214</v>
      </c>
      <c r="F412" s="1659"/>
      <c r="G412" s="412" t="s">
        <v>434</v>
      </c>
    </row>
    <row r="413">
      <c r="A413" s="1365">
        <f>A410+1</f>
        <v>261</v>
      </c>
      <c r="B413" s="367"/>
      <c r="D413" s="411" t="s">
        <v>1401</v>
      </c>
      <c r="E413" s="411" t="s">
        <v>93</v>
      </c>
      <c r="F413" s="488">
        <f t="shared" si="435"/>
        <v>1600</v>
      </c>
      <c r="G413" s="412"/>
      <c r="K413" s="1739">
        <v>8.5</v>
      </c>
    </row>
    <row r="414">
      <c r="A414" s="1840">
        <f>A413+1</f>
        <v>262</v>
      </c>
      <c r="B414" s="370"/>
      <c r="D414" s="416" t="s">
        <v>1402</v>
      </c>
      <c r="E414" s="416" t="s">
        <v>93</v>
      </c>
      <c r="F414" s="488">
        <f t="shared" si="435"/>
        <v>1800</v>
      </c>
      <c r="G414" s="417"/>
      <c r="K414" s="1741">
        <v>10</v>
      </c>
    </row>
    <row r="415">
      <c r="A415" s="1830"/>
      <c r="B415" s="1837" t="s">
        <v>1403</v>
      </c>
      <c r="C415" s="1838"/>
      <c r="D415" s="1838"/>
      <c r="E415" s="1838"/>
      <c r="F415" s="1838"/>
      <c r="G415" s="1839"/>
    </row>
    <row r="416">
      <c r="A416" s="1647"/>
      <c r="B416" s="325"/>
      <c r="C416" s="1657" t="s">
        <v>1404</v>
      </c>
      <c r="D416" s="325"/>
      <c r="E416" s="1729" t="s">
        <v>214</v>
      </c>
      <c r="F416" s="1659"/>
      <c r="G416" s="412" t="s">
        <v>434</v>
      </c>
      <c r="K416" s="1660"/>
    </row>
    <row r="417">
      <c r="A417" s="1365">
        <f>A414+1</f>
        <v>263</v>
      </c>
      <c r="B417" s="367"/>
      <c r="D417" s="411" t="s">
        <v>1406</v>
      </c>
      <c r="E417" s="411" t="s">
        <v>93</v>
      </c>
      <c r="F417" s="488">
        <f t="shared" si="435"/>
        <v>2900</v>
      </c>
      <c r="G417" s="412"/>
      <c r="K417" s="1739">
        <v>16</v>
      </c>
    </row>
    <row r="418">
      <c r="A418" s="1365">
        <f t="shared" ref="A418:A420" si="441">A417+1</f>
        <v>264</v>
      </c>
      <c r="B418" s="367"/>
      <c r="D418" s="411" t="s">
        <v>1407</v>
      </c>
      <c r="E418" s="411" t="s">
        <v>93</v>
      </c>
      <c r="F418" s="488">
        <f t="shared" si="435"/>
        <v>3700</v>
      </c>
      <c r="G418" s="412"/>
      <c r="K418" s="1739">
        <v>20.5</v>
      </c>
    </row>
    <row r="419">
      <c r="A419" s="1365">
        <f t="shared" si="441"/>
        <v>265</v>
      </c>
      <c r="B419" s="367"/>
      <c r="D419" s="411" t="s">
        <v>1408</v>
      </c>
      <c r="E419" s="411" t="s">
        <v>93</v>
      </c>
      <c r="F419" s="488">
        <f t="shared" si="435"/>
        <v>3500</v>
      </c>
      <c r="G419" s="412"/>
      <c r="K419" s="1739">
        <v>19</v>
      </c>
    </row>
    <row r="420">
      <c r="A420" s="1664">
        <f t="shared" si="441"/>
        <v>266</v>
      </c>
      <c r="B420" s="370"/>
      <c r="D420" s="416" t="s">
        <v>1409</v>
      </c>
      <c r="E420" s="416" t="s">
        <v>93</v>
      </c>
      <c r="F420" s="488">
        <f t="shared" si="435"/>
        <v>3800</v>
      </c>
      <c r="G420" s="412"/>
      <c r="K420" s="1741">
        <v>21</v>
      </c>
    </row>
    <row r="421" ht="18.75">
      <c r="A421" s="469" t="s">
        <v>1410</v>
      </c>
      <c r="B421" s="470"/>
      <c r="C421" s="470"/>
      <c r="D421" s="470"/>
      <c r="E421" s="470"/>
      <c r="F421" s="470"/>
      <c r="G421" s="471"/>
    </row>
    <row r="422">
      <c r="A422" s="1841"/>
      <c r="B422" s="376"/>
      <c r="D422" s="1842" t="s">
        <v>606</v>
      </c>
      <c r="E422" s="376"/>
      <c r="F422" s="1729" t="s">
        <v>214</v>
      </c>
      <c r="G422" s="408" t="s">
        <v>434</v>
      </c>
    </row>
    <row r="423">
      <c r="A423" s="1810">
        <f>A420+1</f>
        <v>267</v>
      </c>
      <c r="B423" s="844"/>
      <c r="D423" s="411" t="s">
        <v>1411</v>
      </c>
      <c r="E423" s="411" t="s">
        <v>93</v>
      </c>
      <c r="F423" s="488">
        <f t="shared" si="435"/>
        <v>500</v>
      </c>
      <c r="G423" s="412"/>
      <c r="K423" s="1739">
        <v>2.5</v>
      </c>
    </row>
    <row r="424">
      <c r="A424" s="1810">
        <f t="shared" ref="A424:A427" si="442">A423+1</f>
        <v>268</v>
      </c>
      <c r="B424" s="844"/>
      <c r="D424" s="411" t="s">
        <v>1412</v>
      </c>
      <c r="E424" s="411" t="s">
        <v>93</v>
      </c>
      <c r="F424" s="488">
        <f t="shared" si="435"/>
        <v>500</v>
      </c>
      <c r="G424" s="412"/>
      <c r="K424" s="1739">
        <v>3</v>
      </c>
    </row>
    <row r="425">
      <c r="A425" s="1810">
        <f t="shared" si="442"/>
        <v>269</v>
      </c>
      <c r="B425" s="844"/>
      <c r="D425" s="411" t="s">
        <v>1413</v>
      </c>
      <c r="E425" s="411" t="s">
        <v>93</v>
      </c>
      <c r="F425" s="488">
        <f t="shared" ref="F425:G427" si="443">ROUND((K425*100.29)+(K425*102.82)*80%,-2)</f>
        <v>700</v>
      </c>
      <c r="G425" s="412"/>
      <c r="K425" s="1739">
        <v>4</v>
      </c>
    </row>
    <row r="426">
      <c r="A426" s="1810">
        <f t="shared" si="442"/>
        <v>270</v>
      </c>
      <c r="B426" s="844"/>
      <c r="D426" s="411" t="s">
        <v>1414</v>
      </c>
      <c r="E426" s="411" t="s">
        <v>93</v>
      </c>
      <c r="F426" s="488">
        <f t="shared" si="443"/>
        <v>600</v>
      </c>
      <c r="G426" s="412"/>
      <c r="K426" s="1739">
        <v>3.5</v>
      </c>
    </row>
    <row r="427">
      <c r="A427" s="1843">
        <f t="shared" si="442"/>
        <v>271</v>
      </c>
      <c r="B427" s="828"/>
      <c r="D427" s="439" t="s">
        <v>1415</v>
      </c>
      <c r="E427" s="439" t="s">
        <v>93</v>
      </c>
      <c r="F427" s="488">
        <f t="shared" si="443"/>
        <v>800</v>
      </c>
      <c r="G427" s="445"/>
      <c r="K427" s="1836">
        <v>4.5</v>
      </c>
    </row>
    <row r="428">
      <c r="A428" s="1808"/>
      <c r="B428" s="477"/>
      <c r="D428" s="1844" t="s">
        <v>1617</v>
      </c>
      <c r="E428" s="480"/>
      <c r="F428" s="481"/>
      <c r="G428" s="482" t="s">
        <v>682</v>
      </c>
    </row>
    <row r="429" ht="25.5">
      <c r="A429" s="1810">
        <f>A427+1</f>
        <v>272</v>
      </c>
      <c r="B429" s="487"/>
      <c r="D429" s="411" t="s">
        <v>1417</v>
      </c>
      <c r="E429" s="411" t="s">
        <v>93</v>
      </c>
      <c r="F429" s="488">
        <f t="shared" ref="F429:F492" si="444">ROUND(K429+K429*80%,-2)</f>
        <v>3100</v>
      </c>
      <c r="G429" s="490"/>
      <c r="K429" s="489">
        <v>1740</v>
      </c>
    </row>
    <row r="430">
      <c r="A430" s="1810">
        <f t="shared" ref="A430:A434" si="445">A429+1</f>
        <v>273</v>
      </c>
      <c r="B430" s="487"/>
      <c r="D430" s="411" t="s">
        <v>1418</v>
      </c>
      <c r="E430" s="411" t="s">
        <v>93</v>
      </c>
      <c r="F430" s="488">
        <f t="shared" si="444"/>
        <v>4900</v>
      </c>
      <c r="G430" s="490"/>
      <c r="K430" s="1845">
        <v>2720</v>
      </c>
    </row>
    <row r="431">
      <c r="A431" s="1810">
        <f t="shared" si="445"/>
        <v>274</v>
      </c>
      <c r="B431" s="487"/>
      <c r="D431" s="411" t="s">
        <v>1419</v>
      </c>
      <c r="E431" s="411" t="s">
        <v>93</v>
      </c>
      <c r="F431" s="488">
        <f t="shared" si="444"/>
        <v>4400</v>
      </c>
      <c r="G431" s="490"/>
      <c r="K431" s="1845">
        <v>2440</v>
      </c>
    </row>
    <row r="432">
      <c r="A432" s="1810">
        <f t="shared" si="445"/>
        <v>275</v>
      </c>
      <c r="B432" s="487"/>
      <c r="D432" s="411" t="s">
        <v>1420</v>
      </c>
      <c r="E432" s="411" t="s">
        <v>93</v>
      </c>
      <c r="F432" s="488">
        <f t="shared" si="444"/>
        <v>4000</v>
      </c>
      <c r="G432" s="490"/>
      <c r="K432" s="489">
        <v>2220</v>
      </c>
    </row>
    <row r="433">
      <c r="A433" s="1810">
        <f t="shared" si="445"/>
        <v>276</v>
      </c>
      <c r="B433" s="487"/>
      <c r="D433" s="411" t="s">
        <v>1421</v>
      </c>
      <c r="E433" s="411" t="s">
        <v>93</v>
      </c>
      <c r="F433" s="488">
        <f t="shared" si="444"/>
        <v>4700</v>
      </c>
      <c r="G433" s="490"/>
      <c r="K433" s="1845">
        <v>2590</v>
      </c>
    </row>
    <row r="434" ht="25.5">
      <c r="A434" s="1846">
        <f t="shared" si="445"/>
        <v>277</v>
      </c>
      <c r="B434" s="492"/>
      <c r="D434" s="416" t="s">
        <v>1422</v>
      </c>
      <c r="E434" s="416" t="s">
        <v>93</v>
      </c>
      <c r="F434" s="488">
        <f t="shared" si="444"/>
        <v>4200</v>
      </c>
      <c r="G434" s="495"/>
      <c r="K434" s="494">
        <v>2350</v>
      </c>
    </row>
    <row r="435">
      <c r="A435" s="1847"/>
      <c r="B435" s="477"/>
      <c r="D435" s="501" t="s">
        <v>695</v>
      </c>
      <c r="E435" s="501" t="s">
        <v>93</v>
      </c>
      <c r="F435" s="488">
        <f t="shared" si="444"/>
        <v>3000</v>
      </c>
      <c r="G435" s="482" t="s">
        <v>696</v>
      </c>
      <c r="K435" s="1848">
        <v>1680</v>
      </c>
    </row>
    <row r="436">
      <c r="A436" s="1810">
        <f>A434+1</f>
        <v>278</v>
      </c>
      <c r="B436" s="487"/>
      <c r="D436" s="504" t="s">
        <v>697</v>
      </c>
      <c r="E436" s="411" t="s">
        <v>93</v>
      </c>
      <c r="F436" s="488">
        <f t="shared" si="444"/>
        <v>3000</v>
      </c>
      <c r="G436" s="490"/>
      <c r="K436" s="1845">
        <v>1680</v>
      </c>
    </row>
    <row r="437">
      <c r="A437" s="1810">
        <f t="shared" ref="A437:A438" si="446">A436+1</f>
        <v>279</v>
      </c>
      <c r="B437" s="487"/>
      <c r="D437" s="504" t="s">
        <v>698</v>
      </c>
      <c r="E437" s="411" t="s">
        <v>93</v>
      </c>
      <c r="F437" s="488">
        <f t="shared" si="444"/>
        <v>3000</v>
      </c>
      <c r="G437" s="490"/>
      <c r="K437" s="1845">
        <v>1680</v>
      </c>
    </row>
    <row r="438">
      <c r="A438" s="1846">
        <f t="shared" si="446"/>
        <v>280</v>
      </c>
      <c r="B438" s="492"/>
      <c r="D438" s="505" t="s">
        <v>699</v>
      </c>
      <c r="E438" s="416" t="s">
        <v>93</v>
      </c>
      <c r="F438" s="488">
        <f t="shared" si="444"/>
        <v>3200</v>
      </c>
      <c r="G438" s="495"/>
      <c r="K438" s="1849">
        <v>1800</v>
      </c>
    </row>
    <row r="439">
      <c r="A439" s="1808"/>
      <c r="B439" s="477"/>
      <c r="D439" s="421" t="s">
        <v>1429</v>
      </c>
      <c r="E439" s="480"/>
      <c r="F439" s="488"/>
      <c r="G439" s="482" t="s">
        <v>704</v>
      </c>
      <c r="K439" s="480"/>
    </row>
    <row r="440">
      <c r="A440" s="1810">
        <f>A438+1</f>
        <v>281</v>
      </c>
      <c r="B440" s="487"/>
      <c r="D440" s="411" t="s">
        <v>1430</v>
      </c>
      <c r="E440" s="411" t="s">
        <v>93</v>
      </c>
      <c r="F440" s="489">
        <f t="shared" si="444"/>
        <v>500</v>
      </c>
      <c r="G440" s="490"/>
      <c r="K440" s="489">
        <v>260</v>
      </c>
    </row>
    <row r="441">
      <c r="A441" s="1810">
        <f t="shared" ref="A441:A449" si="447">A440+1</f>
        <v>282</v>
      </c>
      <c r="B441" s="487"/>
      <c r="D441" s="411" t="s">
        <v>1431</v>
      </c>
      <c r="E441" s="411" t="s">
        <v>93</v>
      </c>
      <c r="F441" s="489">
        <f t="shared" si="444"/>
        <v>500</v>
      </c>
      <c r="G441" s="490"/>
      <c r="K441" s="489">
        <v>260</v>
      </c>
    </row>
    <row r="442">
      <c r="A442" s="1810">
        <f t="shared" si="447"/>
        <v>283</v>
      </c>
      <c r="B442" s="487"/>
      <c r="D442" s="411" t="s">
        <v>1432</v>
      </c>
      <c r="E442" s="411" t="s">
        <v>93</v>
      </c>
      <c r="F442" s="489">
        <f t="shared" si="444"/>
        <v>500</v>
      </c>
      <c r="G442" s="490"/>
      <c r="K442" s="489">
        <v>260</v>
      </c>
    </row>
    <row r="443">
      <c r="A443" s="1810">
        <f t="shared" si="447"/>
        <v>284</v>
      </c>
      <c r="B443" s="487"/>
      <c r="D443" s="411" t="s">
        <v>1433</v>
      </c>
      <c r="E443" s="411" t="s">
        <v>93</v>
      </c>
      <c r="F443" s="489">
        <f t="shared" si="444"/>
        <v>500</v>
      </c>
      <c r="G443" s="490"/>
      <c r="K443" s="489">
        <v>260</v>
      </c>
    </row>
    <row r="444">
      <c r="A444" s="1810">
        <f t="shared" si="447"/>
        <v>285</v>
      </c>
      <c r="B444" s="487"/>
      <c r="D444" s="411" t="s">
        <v>1434</v>
      </c>
      <c r="E444" s="411" t="s">
        <v>93</v>
      </c>
      <c r="F444" s="489">
        <f t="shared" si="444"/>
        <v>500</v>
      </c>
      <c r="G444" s="490"/>
      <c r="K444" s="489">
        <v>260</v>
      </c>
    </row>
    <row r="445">
      <c r="A445" s="1810">
        <f t="shared" si="447"/>
        <v>286</v>
      </c>
      <c r="B445" s="487"/>
      <c r="D445" s="411" t="s">
        <v>1435</v>
      </c>
      <c r="E445" s="411" t="s">
        <v>93</v>
      </c>
      <c r="F445" s="489">
        <f t="shared" si="444"/>
        <v>500</v>
      </c>
      <c r="G445" s="490"/>
      <c r="K445" s="489">
        <v>260</v>
      </c>
    </row>
    <row r="446">
      <c r="A446" s="1810">
        <f t="shared" si="447"/>
        <v>287</v>
      </c>
      <c r="B446" s="487"/>
      <c r="D446" s="411" t="s">
        <v>1436</v>
      </c>
      <c r="E446" s="411" t="s">
        <v>93</v>
      </c>
      <c r="F446" s="489">
        <f t="shared" si="444"/>
        <v>500</v>
      </c>
      <c r="G446" s="490"/>
      <c r="K446" s="489">
        <v>260</v>
      </c>
    </row>
    <row r="447">
      <c r="A447" s="1810">
        <f t="shared" si="447"/>
        <v>288</v>
      </c>
      <c r="B447" s="487"/>
      <c r="D447" s="411" t="s">
        <v>1437</v>
      </c>
      <c r="E447" s="411" t="s">
        <v>93</v>
      </c>
      <c r="F447" s="489">
        <f t="shared" si="444"/>
        <v>500</v>
      </c>
      <c r="G447" s="490"/>
      <c r="K447" s="489">
        <v>260</v>
      </c>
    </row>
    <row r="448">
      <c r="A448" s="1810">
        <f t="shared" si="447"/>
        <v>289</v>
      </c>
      <c r="B448" s="487"/>
      <c r="D448" s="411" t="s">
        <v>1438</v>
      </c>
      <c r="E448" s="411" t="s">
        <v>93</v>
      </c>
      <c r="F448" s="489">
        <f t="shared" si="444"/>
        <v>500</v>
      </c>
      <c r="G448" s="490"/>
      <c r="K448" s="489">
        <v>260</v>
      </c>
    </row>
    <row r="449">
      <c r="A449" s="1846">
        <f t="shared" si="447"/>
        <v>290</v>
      </c>
      <c r="B449" s="492"/>
      <c r="D449" s="416" t="s">
        <v>1439</v>
      </c>
      <c r="E449" s="416" t="s">
        <v>93</v>
      </c>
      <c r="F449" s="489">
        <f t="shared" si="444"/>
        <v>500</v>
      </c>
      <c r="G449" s="495"/>
      <c r="K449" s="494">
        <v>260</v>
      </c>
    </row>
    <row r="450">
      <c r="A450" s="1808"/>
      <c r="B450" s="477"/>
      <c r="D450" s="421" t="s">
        <v>1440</v>
      </c>
      <c r="E450" s="480"/>
      <c r="F450" s="489"/>
      <c r="G450" s="482" t="s">
        <v>704</v>
      </c>
      <c r="K450" s="480"/>
    </row>
    <row r="451">
      <c r="A451" s="1810">
        <f>A449+1</f>
        <v>291</v>
      </c>
      <c r="B451" s="487"/>
      <c r="D451" s="411" t="s">
        <v>1441</v>
      </c>
      <c r="E451" s="411" t="s">
        <v>93</v>
      </c>
      <c r="F451" s="489">
        <f t="shared" si="444"/>
        <v>700</v>
      </c>
      <c r="G451" s="490"/>
      <c r="K451" s="489">
        <v>400</v>
      </c>
    </row>
    <row r="452">
      <c r="A452" s="1810">
        <f t="shared" ref="A452:A460" si="448">A451+1</f>
        <v>292</v>
      </c>
      <c r="B452" s="487"/>
      <c r="D452" s="411" t="s">
        <v>1442</v>
      </c>
      <c r="E452" s="411" t="s">
        <v>93</v>
      </c>
      <c r="F452" s="489">
        <f t="shared" si="444"/>
        <v>700</v>
      </c>
      <c r="G452" s="490"/>
      <c r="K452" s="489">
        <v>400</v>
      </c>
    </row>
    <row r="453">
      <c r="A453" s="1810">
        <f t="shared" si="448"/>
        <v>293</v>
      </c>
      <c r="B453" s="487"/>
      <c r="D453" s="411" t="s">
        <v>1443</v>
      </c>
      <c r="E453" s="411" t="s">
        <v>93</v>
      </c>
      <c r="F453" s="489">
        <f t="shared" si="444"/>
        <v>700</v>
      </c>
      <c r="G453" s="490"/>
      <c r="K453" s="489">
        <v>400</v>
      </c>
    </row>
    <row r="454">
      <c r="A454" s="1810">
        <f t="shared" si="448"/>
        <v>294</v>
      </c>
      <c r="B454" s="487"/>
      <c r="D454" s="411" t="s">
        <v>1444</v>
      </c>
      <c r="E454" s="411" t="s">
        <v>93</v>
      </c>
      <c r="F454" s="489">
        <f t="shared" si="444"/>
        <v>700</v>
      </c>
      <c r="G454" s="490"/>
      <c r="K454" s="489">
        <v>400</v>
      </c>
    </row>
    <row r="455">
      <c r="A455" s="1810">
        <f t="shared" si="448"/>
        <v>295</v>
      </c>
      <c r="B455" s="487"/>
      <c r="D455" s="411" t="s">
        <v>1445</v>
      </c>
      <c r="E455" s="411" t="s">
        <v>93</v>
      </c>
      <c r="F455" s="489">
        <f t="shared" si="444"/>
        <v>700</v>
      </c>
      <c r="G455" s="490"/>
      <c r="K455" s="489">
        <v>400</v>
      </c>
    </row>
    <row r="456">
      <c r="A456" s="1810">
        <f t="shared" si="448"/>
        <v>296</v>
      </c>
      <c r="B456" s="487"/>
      <c r="D456" s="411" t="s">
        <v>1446</v>
      </c>
      <c r="E456" s="411" t="s">
        <v>93</v>
      </c>
      <c r="F456" s="489">
        <f t="shared" si="444"/>
        <v>700</v>
      </c>
      <c r="G456" s="490"/>
      <c r="K456" s="489">
        <v>400</v>
      </c>
    </row>
    <row r="457">
      <c r="A457" s="1810">
        <f t="shared" si="448"/>
        <v>297</v>
      </c>
      <c r="B457" s="487"/>
      <c r="D457" s="411" t="s">
        <v>1447</v>
      </c>
      <c r="E457" s="411" t="s">
        <v>93</v>
      </c>
      <c r="F457" s="489">
        <f t="shared" si="444"/>
        <v>700</v>
      </c>
      <c r="G457" s="490"/>
      <c r="K457" s="489">
        <v>400</v>
      </c>
    </row>
    <row r="458">
      <c r="A458" s="1810">
        <f t="shared" si="448"/>
        <v>298</v>
      </c>
      <c r="B458" s="487"/>
      <c r="D458" s="411" t="s">
        <v>1448</v>
      </c>
      <c r="E458" s="411" t="s">
        <v>93</v>
      </c>
      <c r="F458" s="489">
        <f t="shared" si="444"/>
        <v>700</v>
      </c>
      <c r="G458" s="490"/>
      <c r="K458" s="489">
        <v>400</v>
      </c>
    </row>
    <row r="459">
      <c r="A459" s="1810">
        <f t="shared" si="448"/>
        <v>299</v>
      </c>
      <c r="B459" s="487"/>
      <c r="D459" s="411" t="s">
        <v>1449</v>
      </c>
      <c r="E459" s="411" t="s">
        <v>93</v>
      </c>
      <c r="F459" s="489">
        <f t="shared" si="444"/>
        <v>700</v>
      </c>
      <c r="G459" s="490"/>
      <c r="K459" s="489">
        <v>400</v>
      </c>
    </row>
    <row r="460">
      <c r="A460" s="1846">
        <f t="shared" si="448"/>
        <v>300</v>
      </c>
      <c r="B460" s="492"/>
      <c r="D460" s="416" t="s">
        <v>1450</v>
      </c>
      <c r="E460" s="416" t="s">
        <v>93</v>
      </c>
      <c r="F460" s="489">
        <f t="shared" si="444"/>
        <v>700</v>
      </c>
      <c r="G460" s="495"/>
      <c r="K460" s="494">
        <v>400</v>
      </c>
    </row>
    <row r="461">
      <c r="A461" s="1808"/>
      <c r="B461" s="477"/>
      <c r="C461" s="421" t="s">
        <v>1451</v>
      </c>
      <c r="D461" s="480"/>
      <c r="E461" s="481"/>
      <c r="F461" s="489"/>
      <c r="G461" s="482" t="s">
        <v>704</v>
      </c>
      <c r="K461" s="480"/>
    </row>
    <row r="462">
      <c r="A462" s="1810">
        <f>A460+1</f>
        <v>301</v>
      </c>
      <c r="B462" s="487"/>
      <c r="D462" s="411" t="s">
        <v>1452</v>
      </c>
      <c r="E462" s="411" t="s">
        <v>93</v>
      </c>
      <c r="F462" s="489">
        <f t="shared" si="444"/>
        <v>500</v>
      </c>
      <c r="G462" s="490"/>
      <c r="K462" s="489">
        <v>260</v>
      </c>
    </row>
    <row r="463">
      <c r="A463" s="1810">
        <f t="shared" ref="A463:A469" si="449">A462+1</f>
        <v>302</v>
      </c>
      <c r="B463" s="487"/>
      <c r="D463" s="411" t="s">
        <v>1453</v>
      </c>
      <c r="E463" s="411" t="s">
        <v>93</v>
      </c>
      <c r="F463" s="489">
        <f t="shared" si="444"/>
        <v>500</v>
      </c>
      <c r="G463" s="490"/>
      <c r="K463" s="489">
        <v>260</v>
      </c>
    </row>
    <row r="464">
      <c r="A464" s="1810">
        <f t="shared" si="449"/>
        <v>303</v>
      </c>
      <c r="B464" s="487"/>
      <c r="D464" s="411" t="s">
        <v>1454</v>
      </c>
      <c r="E464" s="411" t="s">
        <v>93</v>
      </c>
      <c r="F464" s="489">
        <f t="shared" si="444"/>
        <v>500</v>
      </c>
      <c r="G464" s="490"/>
      <c r="K464" s="489">
        <v>260</v>
      </c>
    </row>
    <row r="465">
      <c r="A465" s="1810">
        <f t="shared" si="449"/>
        <v>304</v>
      </c>
      <c r="B465" s="487"/>
      <c r="D465" s="411" t="s">
        <v>1455</v>
      </c>
      <c r="E465" s="411" t="s">
        <v>93</v>
      </c>
      <c r="F465" s="489">
        <f t="shared" si="444"/>
        <v>500</v>
      </c>
      <c r="G465" s="490"/>
      <c r="K465" s="489">
        <v>260</v>
      </c>
    </row>
    <row r="466">
      <c r="A466" s="1810">
        <f t="shared" si="449"/>
        <v>305</v>
      </c>
      <c r="B466" s="487"/>
      <c r="D466" s="411" t="s">
        <v>1456</v>
      </c>
      <c r="E466" s="411" t="s">
        <v>93</v>
      </c>
      <c r="F466" s="489">
        <f t="shared" si="444"/>
        <v>500</v>
      </c>
      <c r="G466" s="490"/>
      <c r="K466" s="489">
        <v>260</v>
      </c>
    </row>
    <row r="467">
      <c r="A467" s="1810">
        <f t="shared" si="449"/>
        <v>306</v>
      </c>
      <c r="B467" s="487"/>
      <c r="D467" s="411" t="s">
        <v>1457</v>
      </c>
      <c r="E467" s="411" t="s">
        <v>93</v>
      </c>
      <c r="F467" s="489">
        <f t="shared" si="444"/>
        <v>500</v>
      </c>
      <c r="G467" s="490"/>
      <c r="K467" s="489">
        <v>260</v>
      </c>
    </row>
    <row r="468">
      <c r="A468" s="1810">
        <f t="shared" si="449"/>
        <v>307</v>
      </c>
      <c r="B468" s="487"/>
      <c r="D468" s="411" t="s">
        <v>1458</v>
      </c>
      <c r="E468" s="411" t="s">
        <v>93</v>
      </c>
      <c r="F468" s="489">
        <f t="shared" si="444"/>
        <v>500</v>
      </c>
      <c r="G468" s="490"/>
      <c r="K468" s="489">
        <v>260</v>
      </c>
    </row>
    <row r="469">
      <c r="A469" s="1810">
        <f t="shared" si="449"/>
        <v>308</v>
      </c>
      <c r="B469" s="487"/>
      <c r="D469" s="411" t="s">
        <v>1459</v>
      </c>
      <c r="E469" s="411" t="s">
        <v>93</v>
      </c>
      <c r="F469" s="489">
        <f t="shared" si="444"/>
        <v>500</v>
      </c>
      <c r="G469" s="490"/>
      <c r="K469" s="489">
        <v>260</v>
      </c>
    </row>
    <row r="470">
      <c r="A470" s="1808"/>
      <c r="B470" s="477"/>
      <c r="D470" s="421" t="s">
        <v>700</v>
      </c>
      <c r="E470" s="480"/>
      <c r="F470" s="489"/>
      <c r="G470" s="507"/>
      <c r="K470" s="480"/>
    </row>
    <row r="471" ht="38.25">
      <c r="A471" s="1810">
        <f>A469+1</f>
        <v>309</v>
      </c>
      <c r="B471" s="487"/>
      <c r="D471" s="411" t="s">
        <v>701</v>
      </c>
      <c r="E471" s="411" t="s">
        <v>93</v>
      </c>
      <c r="F471" s="489">
        <f t="shared" si="444"/>
        <v>8500</v>
      </c>
      <c r="G471" s="1850" t="s">
        <v>702</v>
      </c>
      <c r="K471" s="489">
        <v>4730</v>
      </c>
    </row>
    <row r="472" ht="25.5">
      <c r="A472" s="1846">
        <f>A471+1</f>
        <v>310</v>
      </c>
      <c r="B472" s="492"/>
      <c r="D472" s="416" t="s">
        <v>703</v>
      </c>
      <c r="E472" s="416" t="s">
        <v>93</v>
      </c>
      <c r="F472" s="489">
        <f t="shared" si="444"/>
        <v>2600</v>
      </c>
      <c r="G472" s="510" t="s">
        <v>704</v>
      </c>
      <c r="K472" s="494">
        <v>1420</v>
      </c>
    </row>
    <row r="473" ht="18.75">
      <c r="A473" s="1851" t="s">
        <v>1462</v>
      </c>
      <c r="B473" s="1852"/>
      <c r="C473" s="1852"/>
      <c r="D473" s="1852"/>
      <c r="E473" s="1852"/>
      <c r="F473" s="1852"/>
      <c r="G473" s="1853"/>
    </row>
    <row r="474">
      <c r="A474" s="1642"/>
      <c r="B474" s="361"/>
      <c r="D474" s="421" t="s">
        <v>1764</v>
      </c>
      <c r="E474" s="361"/>
      <c r="F474" s="365"/>
      <c r="G474" s="422" t="s">
        <v>704</v>
      </c>
      <c r="K474" s="365"/>
    </row>
    <row r="475">
      <c r="A475" s="1810">
        <f>A472+1</f>
        <v>311</v>
      </c>
      <c r="B475" s="367"/>
      <c r="D475" s="411" t="s">
        <v>1464</v>
      </c>
      <c r="E475" s="411" t="s">
        <v>93</v>
      </c>
      <c r="F475" s="1854">
        <f t="shared" si="444"/>
        <v>800</v>
      </c>
      <c r="G475" s="412"/>
      <c r="K475" s="1854">
        <v>440</v>
      </c>
    </row>
    <row r="476">
      <c r="A476" s="1365">
        <f t="shared" ref="A476:A481" si="450">A475+1</f>
        <v>312</v>
      </c>
      <c r="B476" s="367"/>
      <c r="D476" s="411" t="s">
        <v>1465</v>
      </c>
      <c r="E476" s="411" t="s">
        <v>93</v>
      </c>
      <c r="F476" s="1854">
        <f t="shared" si="444"/>
        <v>800</v>
      </c>
      <c r="G476" s="412"/>
      <c r="K476" s="1854">
        <v>440</v>
      </c>
    </row>
    <row r="477">
      <c r="A477" s="1365">
        <f t="shared" si="450"/>
        <v>313</v>
      </c>
      <c r="B477" s="367"/>
      <c r="D477" s="411" t="s">
        <v>1466</v>
      </c>
      <c r="E477" s="411" t="s">
        <v>93</v>
      </c>
      <c r="F477" s="1854">
        <f t="shared" si="444"/>
        <v>800</v>
      </c>
      <c r="G477" s="412"/>
      <c r="K477" s="1854">
        <v>440</v>
      </c>
    </row>
    <row r="478">
      <c r="A478" s="1365">
        <f t="shared" si="450"/>
        <v>314</v>
      </c>
      <c r="B478" s="367"/>
      <c r="D478" s="411" t="s">
        <v>1467</v>
      </c>
      <c r="E478" s="411" t="s">
        <v>93</v>
      </c>
      <c r="F478" s="1854">
        <f t="shared" si="444"/>
        <v>800</v>
      </c>
      <c r="G478" s="412"/>
      <c r="K478" s="1854">
        <v>440</v>
      </c>
    </row>
    <row r="479">
      <c r="A479" s="1365">
        <f t="shared" si="450"/>
        <v>315</v>
      </c>
      <c r="B479" s="367"/>
      <c r="D479" s="411" t="s">
        <v>1468</v>
      </c>
      <c r="E479" s="411" t="s">
        <v>93</v>
      </c>
      <c r="F479" s="1854">
        <f t="shared" si="444"/>
        <v>800</v>
      </c>
      <c r="G479" s="412"/>
      <c r="K479" s="1854">
        <v>440</v>
      </c>
    </row>
    <row r="480">
      <c r="A480" s="1365">
        <f t="shared" si="450"/>
        <v>316</v>
      </c>
      <c r="B480" s="367"/>
      <c r="D480" s="411" t="s">
        <v>1469</v>
      </c>
      <c r="E480" s="411" t="s">
        <v>93</v>
      </c>
      <c r="F480" s="1854">
        <f t="shared" si="444"/>
        <v>800</v>
      </c>
      <c r="G480" s="412"/>
      <c r="K480" s="1854">
        <v>440</v>
      </c>
    </row>
    <row r="481">
      <c r="A481" s="1835">
        <f t="shared" si="450"/>
        <v>317</v>
      </c>
      <c r="B481" s="402"/>
      <c r="D481" s="439" t="s">
        <v>1470</v>
      </c>
      <c r="E481" s="439" t="s">
        <v>93</v>
      </c>
      <c r="F481" s="1854">
        <f t="shared" si="444"/>
        <v>800</v>
      </c>
      <c r="G481" s="445"/>
      <c r="K481" s="1855">
        <v>440</v>
      </c>
    </row>
    <row r="482">
      <c r="A482" s="1642"/>
      <c r="B482" s="1643"/>
      <c r="D482" s="421" t="s">
        <v>1471</v>
      </c>
      <c r="E482" s="361"/>
      <c r="F482" s="1854"/>
      <c r="G482" s="422" t="s">
        <v>704</v>
      </c>
      <c r="K482" s="365"/>
    </row>
    <row r="483" ht="25.5">
      <c r="A483" s="1810">
        <f>A481+1</f>
        <v>318</v>
      </c>
      <c r="B483" s="468"/>
      <c r="D483" s="411" t="s">
        <v>1472</v>
      </c>
      <c r="E483" s="411" t="s">
        <v>93</v>
      </c>
      <c r="F483" s="1854">
        <f t="shared" si="444"/>
        <v>2400</v>
      </c>
      <c r="G483" s="412"/>
      <c r="K483" s="1854">
        <v>1350</v>
      </c>
    </row>
    <row r="484" ht="25.5">
      <c r="A484" s="1365">
        <f t="shared" ref="A484:A485" si="451">A483+1</f>
        <v>319</v>
      </c>
      <c r="B484" s="468"/>
      <c r="D484" s="411" t="s">
        <v>1473</v>
      </c>
      <c r="E484" s="411" t="s">
        <v>93</v>
      </c>
      <c r="F484" s="1854">
        <f t="shared" si="444"/>
        <v>2400</v>
      </c>
      <c r="G484" s="412"/>
      <c r="K484" s="1854">
        <v>1350</v>
      </c>
    </row>
    <row r="485">
      <c r="A485" s="1365">
        <f t="shared" si="451"/>
        <v>320</v>
      </c>
      <c r="B485" s="374"/>
      <c r="D485" s="411" t="s">
        <v>1474</v>
      </c>
      <c r="E485" s="411" t="s">
        <v>93</v>
      </c>
      <c r="F485" s="1854">
        <f t="shared" si="444"/>
        <v>2400</v>
      </c>
      <c r="G485" s="412"/>
      <c r="K485" s="1854">
        <v>1350</v>
      </c>
    </row>
    <row r="486">
      <c r="A486" s="1642"/>
      <c r="B486" s="361"/>
      <c r="C486" s="1856" t="s">
        <v>1475</v>
      </c>
      <c r="D486" s="1857"/>
      <c r="E486" s="1857"/>
      <c r="F486" s="1858"/>
      <c r="G486" s="472" t="s">
        <v>704</v>
      </c>
    </row>
    <row r="487" ht="114.75">
      <c r="A487" s="1810">
        <f>A485+1</f>
        <v>321</v>
      </c>
      <c r="B487" s="1859"/>
      <c r="D487" s="1860" t="s">
        <v>1765</v>
      </c>
      <c r="E487" s="411" t="s">
        <v>93</v>
      </c>
      <c r="F487" s="1854">
        <f t="shared" si="444"/>
        <v>15300</v>
      </c>
      <c r="G487" s="435"/>
      <c r="K487" s="1854">
        <v>8500</v>
      </c>
    </row>
    <row r="488" ht="114.75">
      <c r="A488" s="1365">
        <f t="shared" ref="A488:A496" si="452">A487+1</f>
        <v>322</v>
      </c>
      <c r="B488" s="1859"/>
      <c r="D488" s="1860" t="s">
        <v>1766</v>
      </c>
      <c r="E488" s="411" t="s">
        <v>93</v>
      </c>
      <c r="F488" s="1854">
        <f t="shared" si="444"/>
        <v>27200</v>
      </c>
      <c r="G488" s="435"/>
      <c r="K488" s="1854">
        <v>15100</v>
      </c>
    </row>
    <row r="489" ht="114.75">
      <c r="A489" s="1365">
        <f t="shared" si="452"/>
        <v>323</v>
      </c>
      <c r="B489" s="1859"/>
      <c r="D489" s="1860" t="s">
        <v>1767</v>
      </c>
      <c r="E489" s="411" t="s">
        <v>93</v>
      </c>
      <c r="F489" s="1854">
        <f t="shared" si="444"/>
        <v>28400</v>
      </c>
      <c r="G489" s="435"/>
      <c r="K489" s="1854">
        <v>15800</v>
      </c>
    </row>
    <row r="490" ht="78.75" customHeight="1">
      <c r="A490" s="1651">
        <f t="shared" si="452"/>
        <v>324</v>
      </c>
      <c r="B490" s="1861"/>
      <c r="D490" s="1862" t="s">
        <v>1768</v>
      </c>
      <c r="E490" s="439" t="s">
        <v>93</v>
      </c>
      <c r="F490" s="1854">
        <f t="shared" si="444"/>
        <v>49000</v>
      </c>
      <c r="G490" s="435"/>
      <c r="K490" s="1855">
        <v>27200</v>
      </c>
    </row>
    <row r="491" ht="78.75" customHeight="1">
      <c r="A491" s="1365">
        <f t="shared" si="452"/>
        <v>325</v>
      </c>
      <c r="B491" s="1863"/>
      <c r="D491" s="1864" t="s">
        <v>1769</v>
      </c>
      <c r="E491" s="1865"/>
      <c r="F491" s="1866">
        <f t="shared" si="444"/>
        <v>69400</v>
      </c>
      <c r="G491" s="435"/>
      <c r="K491" s="1867">
        <v>38580</v>
      </c>
    </row>
    <row r="492">
      <c r="A492" s="1642"/>
      <c r="B492" s="1868"/>
      <c r="C492" s="421" t="s">
        <v>1481</v>
      </c>
      <c r="D492" s="421"/>
      <c r="E492" s="421"/>
      <c r="F492" s="421"/>
      <c r="G492" s="472" t="s">
        <v>704</v>
      </c>
    </row>
    <row r="493" ht="89.25">
      <c r="A493" s="1365">
        <f>A490+1</f>
        <v>325</v>
      </c>
      <c r="B493" s="1859"/>
      <c r="D493" s="1860" t="s">
        <v>1482</v>
      </c>
      <c r="E493" s="411" t="s">
        <v>93</v>
      </c>
      <c r="F493" s="1854">
        <f t="shared" ref="F493:F496" si="453">ROUND(K493+K493*80%,-2)</f>
        <v>28100</v>
      </c>
      <c r="G493" s="435"/>
      <c r="K493" s="1854">
        <v>15600</v>
      </c>
    </row>
    <row r="494" ht="127.5">
      <c r="A494" s="1365">
        <f t="shared" si="452"/>
        <v>326</v>
      </c>
      <c r="B494" s="1859"/>
      <c r="D494" s="1860" t="s">
        <v>1770</v>
      </c>
      <c r="E494" s="411" t="s">
        <v>93</v>
      </c>
      <c r="F494" s="1854">
        <f t="shared" si="453"/>
        <v>53300</v>
      </c>
      <c r="G494" s="435"/>
      <c r="K494" s="1854">
        <v>29600</v>
      </c>
    </row>
    <row r="495" ht="114.75">
      <c r="A495" s="1365">
        <f t="shared" si="452"/>
        <v>327</v>
      </c>
      <c r="B495" s="1859"/>
      <c r="D495" s="1860" t="s">
        <v>1771</v>
      </c>
      <c r="E495" s="411" t="s">
        <v>93</v>
      </c>
      <c r="F495" s="1854">
        <f t="shared" si="453"/>
        <v>54500</v>
      </c>
      <c r="G495" s="435"/>
      <c r="K495" s="1854">
        <v>30300</v>
      </c>
    </row>
    <row r="496" ht="153">
      <c r="A496" s="1840">
        <f t="shared" si="452"/>
        <v>328</v>
      </c>
      <c r="B496" s="1869"/>
      <c r="D496" s="1870" t="s">
        <v>1772</v>
      </c>
      <c r="E496" s="416" t="s">
        <v>93</v>
      </c>
      <c r="F496" s="1854">
        <f t="shared" si="453"/>
        <v>31700</v>
      </c>
      <c r="G496" s="473"/>
      <c r="K496" s="1871">
        <v>17600</v>
      </c>
    </row>
    <row r="497">
      <c r="A497" s="1872" t="s">
        <v>1773</v>
      </c>
      <c r="B497" s="483"/>
      <c r="C497" s="483"/>
      <c r="D497" s="483"/>
      <c r="E497" s="1873"/>
      <c r="F497" s="483"/>
      <c r="G497" s="1874"/>
    </row>
    <row r="498">
      <c r="A498" s="1872" t="s">
        <v>1774</v>
      </c>
      <c r="B498" s="483"/>
      <c r="C498" s="483"/>
      <c r="D498" s="483"/>
      <c r="E498" s="1873"/>
      <c r="F498" s="483"/>
      <c r="G498" s="1874"/>
    </row>
    <row r="499">
      <c r="A499" s="1872" t="s">
        <v>1775</v>
      </c>
      <c r="B499" s="483"/>
      <c r="C499" s="483"/>
      <c r="D499" s="483"/>
      <c r="E499" s="1873"/>
      <c r="F499" s="483"/>
      <c r="G499" s="1874"/>
    </row>
    <row r="500" ht="18.75">
      <c r="A500" s="1875"/>
      <c r="B500" s="1875"/>
      <c r="C500" s="288"/>
      <c r="D500" s="512" t="s">
        <v>616</v>
      </c>
      <c r="E500" s="288"/>
      <c r="F500" s="291"/>
      <c r="G500" s="288"/>
    </row>
    <row r="501">
      <c r="A501" s="1875"/>
      <c r="B501" s="1728" t="s">
        <v>83</v>
      </c>
      <c r="C501" s="1876" t="s">
        <v>617</v>
      </c>
      <c r="D501" s="1876" t="s">
        <v>618</v>
      </c>
      <c r="E501" s="1876" t="s">
        <v>619</v>
      </c>
      <c r="F501" s="1877" t="s">
        <v>705</v>
      </c>
      <c r="G501" s="1878"/>
    </row>
    <row r="502" ht="25.5">
      <c r="A502" s="1875"/>
      <c r="B502" s="1731">
        <v>1</v>
      </c>
      <c r="C502" s="521" t="s">
        <v>620</v>
      </c>
      <c r="D502" s="522" t="s">
        <v>621</v>
      </c>
      <c r="E502" s="523">
        <f t="shared" ref="E502:E508" si="454">ROUND(I502+I502*80%,-2)</f>
        <v>800</v>
      </c>
      <c r="F502" s="524" t="s">
        <v>622</v>
      </c>
      <c r="G502" s="524" t="s">
        <v>623</v>
      </c>
      <c r="I502" s="523">
        <v>450</v>
      </c>
      <c r="J502" s="524" t="s">
        <v>622</v>
      </c>
      <c r="K502" s="524" t="s">
        <v>623</v>
      </c>
    </row>
    <row r="503">
      <c r="B503" s="1731">
        <f t="shared" ref="B503:B508" si="455">B502+1</f>
        <v>2</v>
      </c>
      <c r="C503" s="521" t="s">
        <v>624</v>
      </c>
      <c r="D503" s="521" t="s">
        <v>625</v>
      </c>
      <c r="E503" s="523">
        <f t="shared" si="454"/>
        <v>300</v>
      </c>
      <c r="F503" s="523">
        <f t="shared" ref="F503:F506" si="456">ROUND(J503+J503*80%,-2)</f>
        <v>1400</v>
      </c>
      <c r="G503" s="523">
        <f t="shared" ref="G445:G506" si="457">ROUND(K503+K503*80%,-2)</f>
        <v>1700</v>
      </c>
      <c r="I503" s="528">
        <v>170</v>
      </c>
      <c r="J503" s="528">
        <v>790</v>
      </c>
      <c r="K503" s="528">
        <v>960</v>
      </c>
    </row>
    <row r="504" ht="25.5">
      <c r="B504" s="1731">
        <f t="shared" si="455"/>
        <v>3</v>
      </c>
      <c r="C504" s="521" t="s">
        <v>626</v>
      </c>
      <c r="D504" s="521" t="s">
        <v>627</v>
      </c>
      <c r="E504" s="523">
        <f t="shared" si="454"/>
        <v>400</v>
      </c>
      <c r="F504" s="523">
        <f t="shared" si="456"/>
        <v>1600</v>
      </c>
      <c r="G504" s="523">
        <f t="shared" si="457"/>
        <v>2000</v>
      </c>
      <c r="I504" s="528">
        <v>220</v>
      </c>
      <c r="J504" s="528">
        <v>890</v>
      </c>
      <c r="K504" s="528">
        <v>1110</v>
      </c>
    </row>
    <row r="505">
      <c r="B505" s="1731">
        <f t="shared" si="455"/>
        <v>4</v>
      </c>
      <c r="C505" s="521" t="s">
        <v>628</v>
      </c>
      <c r="D505" s="522" t="s">
        <v>629</v>
      </c>
      <c r="E505" s="523">
        <f t="shared" si="454"/>
        <v>1100</v>
      </c>
      <c r="F505" s="523">
        <f t="shared" si="456"/>
        <v>3000</v>
      </c>
      <c r="G505" s="523">
        <f t="shared" si="457"/>
        <v>4100</v>
      </c>
      <c r="I505" s="523">
        <v>600</v>
      </c>
      <c r="J505" s="523">
        <v>1650</v>
      </c>
      <c r="K505" s="523">
        <v>2250</v>
      </c>
    </row>
    <row r="506">
      <c r="B506" s="1731">
        <f t="shared" si="455"/>
        <v>5</v>
      </c>
      <c r="C506" s="521" t="s">
        <v>630</v>
      </c>
      <c r="D506" s="523" t="s">
        <v>631</v>
      </c>
      <c r="E506" s="523">
        <f t="shared" si="454"/>
        <v>1500</v>
      </c>
      <c r="F506" s="523">
        <f t="shared" si="456"/>
        <v>3800</v>
      </c>
      <c r="G506" s="523">
        <f t="shared" si="457"/>
        <v>5300</v>
      </c>
      <c r="I506" s="523">
        <v>840</v>
      </c>
      <c r="J506" s="523">
        <v>2130</v>
      </c>
      <c r="K506" s="523">
        <v>2970</v>
      </c>
    </row>
    <row r="507" ht="25.5">
      <c r="B507" s="1731">
        <f t="shared" si="455"/>
        <v>6</v>
      </c>
      <c r="C507" s="521" t="s">
        <v>700</v>
      </c>
      <c r="D507" s="523" t="s">
        <v>708</v>
      </c>
      <c r="E507" s="523">
        <f t="shared" si="454"/>
        <v>900</v>
      </c>
      <c r="F507" s="523" t="s">
        <v>57</v>
      </c>
      <c r="G507" s="523" t="s">
        <v>57</v>
      </c>
      <c r="I507" s="523">
        <v>500</v>
      </c>
      <c r="J507" s="523" t="s">
        <v>57</v>
      </c>
      <c r="K507" s="523" t="s">
        <v>57</v>
      </c>
    </row>
    <row r="508">
      <c r="B508" s="1731">
        <f t="shared" si="455"/>
        <v>7</v>
      </c>
      <c r="C508" s="521" t="s">
        <v>1622</v>
      </c>
      <c r="D508" s="523" t="s">
        <v>1623</v>
      </c>
      <c r="E508" s="523">
        <f t="shared" si="454"/>
        <v>5400</v>
      </c>
      <c r="F508" s="1879" t="s">
        <v>57</v>
      </c>
      <c r="G508" s="1879" t="s">
        <v>57</v>
      </c>
      <c r="I508" s="1880">
        <v>3000</v>
      </c>
      <c r="J508" s="1881" t="s">
        <v>57</v>
      </c>
      <c r="K508" s="1881" t="s">
        <v>57</v>
      </c>
    </row>
  </sheetData>
  <sheetProtection autoFilter="0" deleteColumns="0" deleteRows="0" formatCells="1" formatColumns="0" formatRows="0" insertColumns="0" insertHyperlinks="0" insertRows="0" pivotTables="0" selectLockedCells="0" selectUnlockedCells="0" sheet="0" sort="0"/>
  <mergeCells count="174">
    <mergeCell ref="A6:H6"/>
    <mergeCell ref="H7:H26"/>
    <mergeCell ref="B8:B9"/>
    <mergeCell ref="B11:B13"/>
    <mergeCell ref="B19:B22"/>
    <mergeCell ref="B23:B26"/>
    <mergeCell ref="H27:H31"/>
    <mergeCell ref="B33:B35"/>
    <mergeCell ref="H33:H35"/>
    <mergeCell ref="H36:H38"/>
    <mergeCell ref="B37:B38"/>
    <mergeCell ref="H39:H49"/>
    <mergeCell ref="B40:B42"/>
    <mergeCell ref="B44:B46"/>
    <mergeCell ref="B47:B49"/>
    <mergeCell ref="H50:H64"/>
    <mergeCell ref="B51:B53"/>
    <mergeCell ref="B55:B57"/>
    <mergeCell ref="B59:B61"/>
    <mergeCell ref="B62:B64"/>
    <mergeCell ref="B65:B67"/>
    <mergeCell ref="C65:D65"/>
    <mergeCell ref="H65:H73"/>
    <mergeCell ref="B68:B70"/>
    <mergeCell ref="C68:D68"/>
    <mergeCell ref="B71:B73"/>
    <mergeCell ref="B74:B76"/>
    <mergeCell ref="C74:D74"/>
    <mergeCell ref="H74:H81"/>
    <mergeCell ref="B77:B79"/>
    <mergeCell ref="C77:D77"/>
    <mergeCell ref="B80:B81"/>
    <mergeCell ref="H82:H91"/>
    <mergeCell ref="B83:B85"/>
    <mergeCell ref="B86:B88"/>
    <mergeCell ref="B89:B91"/>
    <mergeCell ref="H92:H101"/>
    <mergeCell ref="B93:B95"/>
    <mergeCell ref="B96:B98"/>
    <mergeCell ref="B99:B101"/>
    <mergeCell ref="H102:H109"/>
    <mergeCell ref="B103:B105"/>
    <mergeCell ref="B107:B109"/>
    <mergeCell ref="B110:B115"/>
    <mergeCell ref="H110:H138"/>
    <mergeCell ref="C116:D116"/>
    <mergeCell ref="B117:B120"/>
    <mergeCell ref="B122:C127"/>
    <mergeCell ref="B128:C128"/>
    <mergeCell ref="B129:C133"/>
    <mergeCell ref="B134:C138"/>
    <mergeCell ref="H139:H147"/>
    <mergeCell ref="B140:B143"/>
    <mergeCell ref="B144:B147"/>
    <mergeCell ref="B148:B153"/>
    <mergeCell ref="C148:D148"/>
    <mergeCell ref="H148:H157"/>
    <mergeCell ref="B155:B157"/>
    <mergeCell ref="B158:B162"/>
    <mergeCell ref="C158:D158"/>
    <mergeCell ref="H158:H168"/>
    <mergeCell ref="B163:B168"/>
    <mergeCell ref="H169:H189"/>
    <mergeCell ref="B170:B173"/>
    <mergeCell ref="B175:B179"/>
    <mergeCell ref="B180:B184"/>
    <mergeCell ref="B185:B189"/>
    <mergeCell ref="H190:H197"/>
    <mergeCell ref="B191:B192"/>
    <mergeCell ref="B194:B195"/>
    <mergeCell ref="B196:B197"/>
    <mergeCell ref="H198:H205"/>
    <mergeCell ref="B199:B200"/>
    <mergeCell ref="B202:B203"/>
    <mergeCell ref="B204:B205"/>
    <mergeCell ref="H206:H221"/>
    <mergeCell ref="B207:B209"/>
    <mergeCell ref="B210:B214"/>
    <mergeCell ref="C210:D210"/>
    <mergeCell ref="B216:B218"/>
    <mergeCell ref="B219:B221"/>
    <mergeCell ref="H222:H235"/>
    <mergeCell ref="B223:B226"/>
    <mergeCell ref="B228:B235"/>
    <mergeCell ref="H236:H271"/>
    <mergeCell ref="B237:B240"/>
    <mergeCell ref="B242:B245"/>
    <mergeCell ref="B247:B250"/>
    <mergeCell ref="B252:B254"/>
    <mergeCell ref="B256:B260"/>
    <mergeCell ref="B262:B266"/>
    <mergeCell ref="B267:B271"/>
    <mergeCell ref="H272:H287"/>
    <mergeCell ref="B273:B276"/>
    <mergeCell ref="B277:B280"/>
    <mergeCell ref="B282:B287"/>
    <mergeCell ref="A288:H288"/>
    <mergeCell ref="B289:B291"/>
    <mergeCell ref="G289:G291"/>
    <mergeCell ref="B292:B298"/>
    <mergeCell ref="H292:H298"/>
    <mergeCell ref="B299:B304"/>
    <mergeCell ref="H299:H304"/>
    <mergeCell ref="B305:B312"/>
    <mergeCell ref="H305:H312"/>
    <mergeCell ref="B313:B315"/>
    <mergeCell ref="H314:H315"/>
    <mergeCell ref="B317:B323"/>
    <mergeCell ref="H317:H323"/>
    <mergeCell ref="B324:B327"/>
    <mergeCell ref="H324:H327"/>
    <mergeCell ref="A328:H328"/>
    <mergeCell ref="B329:C329"/>
    <mergeCell ref="H329:H336"/>
    <mergeCell ref="B330:C336"/>
    <mergeCell ref="B337:C337"/>
    <mergeCell ref="H337:H340"/>
    <mergeCell ref="B338:C340"/>
    <mergeCell ref="B341:C341"/>
    <mergeCell ref="H341:H349"/>
    <mergeCell ref="B342:C349"/>
    <mergeCell ref="H350:H353"/>
    <mergeCell ref="B351:C353"/>
    <mergeCell ref="H354:H359"/>
    <mergeCell ref="B355:C359"/>
    <mergeCell ref="H360:H363"/>
    <mergeCell ref="B361:C363"/>
    <mergeCell ref="H364:H369"/>
    <mergeCell ref="B365:C369"/>
    <mergeCell ref="H370:H373"/>
    <mergeCell ref="B371:C373"/>
    <mergeCell ref="H374:H381"/>
    <mergeCell ref="B375:B381"/>
    <mergeCell ref="H382:H389"/>
    <mergeCell ref="B383:B389"/>
    <mergeCell ref="A390:G390"/>
    <mergeCell ref="B391:G391"/>
    <mergeCell ref="G392:G397"/>
    <mergeCell ref="B393:B397"/>
    <mergeCell ref="G398:G403"/>
    <mergeCell ref="B399:B403"/>
    <mergeCell ref="B404:G404"/>
    <mergeCell ref="G405:G410"/>
    <mergeCell ref="B406:B410"/>
    <mergeCell ref="B411:G411"/>
    <mergeCell ref="G412:G414"/>
    <mergeCell ref="B413:B414"/>
    <mergeCell ref="B415:G415"/>
    <mergeCell ref="G416:G420"/>
    <mergeCell ref="B417:B420"/>
    <mergeCell ref="A421:G421"/>
    <mergeCell ref="G422:G427"/>
    <mergeCell ref="B423:B427"/>
    <mergeCell ref="B428:B434"/>
    <mergeCell ref="G428:G434"/>
    <mergeCell ref="B435:B438"/>
    <mergeCell ref="G435:G438"/>
    <mergeCell ref="B439:B449"/>
    <mergeCell ref="G439:G449"/>
    <mergeCell ref="B450:B460"/>
    <mergeCell ref="G450:G460"/>
    <mergeCell ref="B461:B469"/>
    <mergeCell ref="G461:G469"/>
    <mergeCell ref="B470:B472"/>
    <mergeCell ref="A473:G473"/>
    <mergeCell ref="G474:G481"/>
    <mergeCell ref="B475:B481"/>
    <mergeCell ref="B482:B485"/>
    <mergeCell ref="G482:G485"/>
    <mergeCell ref="C486:F486"/>
    <mergeCell ref="G486:G490"/>
    <mergeCell ref="C492:F492"/>
    <mergeCell ref="G492:G496"/>
    <mergeCell ref="F501:G501"/>
  </mergeCells>
  <printOptions headings="0" gridLines="0"/>
  <pageMargins left="0.25" right="0.25" top="0.75" bottom="0.75" header="0.29999999999999999" footer="0.29999999999999999"/>
  <pageSetup paperSize="9" scale="27" fitToWidth="1" fitToHeight="0" pageOrder="downThenOver" orientation="portrait" usePrinterDefaults="1" blackAndWhite="0" draft="0" cellComments="none" useFirstPageNumber="0" errors="displayed" horizontalDpi="600" verticalDpi="600" copies="1"/>
  <headerFooter/>
  <drawing r:id="rId1"/>
</worksheet>
</file>

<file path=xl/worksheets/sheet1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">
  <sheetViews>
    <sheetView showRuler="1" topLeftCell="A23" zoomScale="100" workbookViewId="0">
      <selection activeCell="M31" activeCellId="0" sqref="M31"/>
    </sheetView>
  </sheetViews>
  <sheetFormatPr defaultRowHeight="14.25"/>
  <sheetData>
    <row r="1">
      <c r="A1" t="s">
        <v>1776</v>
      </c>
    </row>
    <row r="23">
      <c r="A23" s="1369"/>
    </row>
  </sheetData>
  <printOptions headings="0" gridLines="0"/>
  <pageMargins left="0.69999999999999996" right="0.69999999999999996" top="0.75" bottom="0.75" header="0.29999999999999999" footer="0.29999999999999999"/>
  <pageSetup paperSize="9" scale="100" fitToWidth="1" fitToHeight="1" pageOrder="downThenOver" orientation="portrait" usePrinterDefaults="1" blackAndWhite="0" draft="0" cellComments="none" useFirstPageNumber="0" errors="displayed" horizontalDpi="600" verticalDpi="600" copies="1"/>
  <headerFooter/>
  <drawing r:id="rId1"/>
</worksheet>
</file>

<file path=xl/worksheets/sheet1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">
  <sheetViews>
    <sheetView showRuler="1" topLeftCell="A11" zoomScale="100" workbookViewId="0">
      <selection activeCell="X16" activeCellId="0" sqref="X16"/>
    </sheetView>
  </sheetViews>
  <sheetFormatPr defaultRowHeight="14.25"/>
  <cols>
    <col customWidth="1" min="1" max="1" style="1882" width="19.42578125"/>
    <col customWidth="1" min="2" max="2" style="1882" width="33.140625"/>
    <col customWidth="1" min="3" max="7" style="1883" width="15.42578125"/>
    <col customWidth="1" min="8" max="8" style="1882" width="15.42578125"/>
    <col customWidth="1" min="9" max="9" style="1882" width="10.28515625"/>
    <col customWidth="1" hidden="1" min="10" max="10" style="1882" width="15.7109375"/>
    <col customWidth="1" hidden="1" min="11" max="18" style="1882" width="9.140625"/>
    <col customWidth="1" hidden="1" min="19" max="19" style="1882" width="40.7109375"/>
    <col customWidth="1" hidden="1" min="20" max="20" style="1882" width="9.140625"/>
    <col customWidth="1" hidden="1" min="21" max="21" style="1882" width="0"/>
    <col min="22" max="16384" style="1882" width="9.140625"/>
  </cols>
  <sheetData>
    <row r="1" s="1884" customFormat="1" ht="12">
      <c r="A1" s="1885"/>
      <c r="H1" s="286" t="s">
        <v>1777</v>
      </c>
    </row>
    <row r="2" s="1884" customFormat="1" ht="18.75">
      <c r="B2" s="1886"/>
      <c r="C2" s="1886"/>
      <c r="D2" s="1887" t="s">
        <v>1778</v>
      </c>
      <c r="E2" s="1886"/>
      <c r="F2" s="1886"/>
      <c r="G2" s="1886"/>
      <c r="H2" s="1888"/>
    </row>
    <row r="3" s="1884" customFormat="1" ht="16.5">
      <c r="B3" s="1888"/>
      <c r="C3" s="1888"/>
      <c r="D3" s="1888"/>
      <c r="E3" s="1888"/>
      <c r="F3" s="1888"/>
      <c r="G3" s="1888"/>
      <c r="H3" s="1888"/>
    </row>
    <row r="4" s="1889" customFormat="1" ht="18.75">
      <c r="A4" s="1890" t="s">
        <v>1779</v>
      </c>
      <c r="B4" s="1890"/>
      <c r="C4" s="1890"/>
      <c r="D4" s="1890"/>
      <c r="E4" s="1890"/>
      <c r="F4" s="1890"/>
      <c r="G4" s="1890"/>
      <c r="H4" s="1891"/>
    </row>
    <row r="5" s="1889" customFormat="1" ht="16.5">
      <c r="A5" s="1892"/>
      <c r="B5" s="1893"/>
      <c r="C5" s="1894" t="s">
        <v>1780</v>
      </c>
      <c r="D5" s="1895"/>
      <c r="E5" s="1895"/>
      <c r="F5" s="1895"/>
      <c r="G5" s="1894" t="s">
        <v>1781</v>
      </c>
      <c r="H5" s="1891"/>
    </row>
    <row r="6" s="1896" customFormat="1" ht="49.5">
      <c r="A6" s="1892"/>
      <c r="B6" s="1893"/>
      <c r="C6" s="1897" t="s">
        <v>1782</v>
      </c>
      <c r="D6" s="1898" t="s">
        <v>1783</v>
      </c>
      <c r="E6" s="1898" t="s">
        <v>1784</v>
      </c>
      <c r="F6" s="1898" t="s">
        <v>1785</v>
      </c>
      <c r="G6" s="1898" t="s">
        <v>1786</v>
      </c>
      <c r="H6" s="1899"/>
    </row>
    <row r="7" s="1900" customFormat="1" ht="16.5">
      <c r="A7" s="1892"/>
      <c r="B7" s="1901" t="s">
        <v>1787</v>
      </c>
      <c r="C7" s="1902">
        <f t="shared" ref="C7:C8" si="458">ROUND(L7*2.29,-2)</f>
        <v>13100</v>
      </c>
      <c r="D7" s="1902">
        <f t="shared" ref="D7:G8" si="459">ROUND(M7*2.29,-2)</f>
        <v>15100</v>
      </c>
      <c r="E7" s="1902">
        <f t="shared" si="459"/>
        <v>16000</v>
      </c>
      <c r="F7" s="1902">
        <f t="shared" si="459"/>
        <v>20700</v>
      </c>
      <c r="G7" s="1902" t="s">
        <v>57</v>
      </c>
      <c r="H7" s="1903"/>
      <c r="L7" s="1904">
        <v>5720</v>
      </c>
      <c r="M7" s="1904">
        <v>6600</v>
      </c>
      <c r="N7" s="1904">
        <v>7000</v>
      </c>
      <c r="O7" s="1904">
        <v>9020</v>
      </c>
      <c r="P7" s="1905" t="s">
        <v>57</v>
      </c>
    </row>
    <row r="8" s="1900" customFormat="1" ht="16.5">
      <c r="A8" s="1892"/>
      <c r="B8" s="1901" t="s">
        <v>1788</v>
      </c>
      <c r="C8" s="1902">
        <f t="shared" si="458"/>
        <v>16100</v>
      </c>
      <c r="D8" s="1902">
        <f t="shared" si="459"/>
        <v>19400</v>
      </c>
      <c r="E8" s="1902">
        <f t="shared" si="459"/>
        <v>19900</v>
      </c>
      <c r="F8" s="1902">
        <f t="shared" si="459"/>
        <v>31700</v>
      </c>
      <c r="G8" s="1902">
        <f t="shared" si="459"/>
        <v>36300</v>
      </c>
      <c r="H8" s="1903"/>
      <c r="L8" s="1904">
        <v>7040</v>
      </c>
      <c r="M8" s="1904">
        <v>8450</v>
      </c>
      <c r="N8" s="1904">
        <v>8710</v>
      </c>
      <c r="O8" s="1904">
        <v>13860</v>
      </c>
      <c r="P8" s="1904">
        <v>15840</v>
      </c>
    </row>
    <row r="9" s="1906" customFormat="1" ht="33">
      <c r="A9" s="1892"/>
      <c r="B9" s="1907" t="s">
        <v>1789</v>
      </c>
      <c r="C9" s="1908">
        <v>20</v>
      </c>
      <c r="D9" s="1908"/>
      <c r="E9" s="1908"/>
      <c r="F9" s="1908">
        <v>25</v>
      </c>
      <c r="G9" s="1908">
        <v>30</v>
      </c>
      <c r="H9" s="1909"/>
      <c r="L9" s="1908">
        <v>15</v>
      </c>
      <c r="M9" s="1908"/>
      <c r="N9" s="1908"/>
      <c r="O9" s="1908">
        <v>20</v>
      </c>
      <c r="P9" s="1908">
        <v>25</v>
      </c>
    </row>
    <row r="10" ht="16.5">
      <c r="B10" s="1910"/>
      <c r="C10" s="1909"/>
      <c r="D10" s="1909"/>
      <c r="E10" s="1909"/>
      <c r="F10" s="1909"/>
      <c r="G10" s="1909"/>
      <c r="H10" s="1910"/>
    </row>
    <row r="11" s="1889" customFormat="1" ht="18.75">
      <c r="A11" s="1890" t="s">
        <v>1790</v>
      </c>
      <c r="B11" s="1890"/>
      <c r="C11" s="1890"/>
      <c r="D11" s="1890"/>
      <c r="E11" s="1890"/>
      <c r="F11" s="1890"/>
      <c r="G11" s="1890"/>
      <c r="H11" s="1891"/>
    </row>
    <row r="12" s="1889" customFormat="1" ht="49.5">
      <c r="A12" s="1892"/>
      <c r="B12" s="1898" t="s">
        <v>1791</v>
      </c>
      <c r="C12" s="1897" t="s">
        <v>1792</v>
      </c>
      <c r="D12" s="1897" t="s">
        <v>1793</v>
      </c>
      <c r="E12" s="1897" t="s">
        <v>1794</v>
      </c>
      <c r="F12" s="1897" t="s">
        <v>1795</v>
      </c>
      <c r="G12" s="1897" t="s">
        <v>1796</v>
      </c>
      <c r="H12" s="1897" t="s">
        <v>1797</v>
      </c>
    </row>
    <row r="13" ht="16.5">
      <c r="A13" s="1892"/>
      <c r="B13" s="1901" t="s">
        <v>1798</v>
      </c>
      <c r="C13" s="1911">
        <f t="shared" ref="C13:C15" si="460">ROUND(L13*2.29,-2)</f>
        <v>21900</v>
      </c>
      <c r="D13" s="1911">
        <f t="shared" ref="D13:F15" si="461">ROUND(M13*2.29,-2)</f>
        <v>25400</v>
      </c>
      <c r="E13" s="1911">
        <f t="shared" si="461"/>
        <v>31700</v>
      </c>
      <c r="F13" s="1911">
        <f t="shared" si="461"/>
        <v>38800</v>
      </c>
      <c r="G13" s="1911" t="s">
        <v>57</v>
      </c>
      <c r="H13" s="1911" t="s">
        <v>57</v>
      </c>
      <c r="I13" s="1883"/>
      <c r="L13" s="1912">
        <v>9570</v>
      </c>
      <c r="M13" s="1912">
        <v>11110</v>
      </c>
      <c r="N13" s="1912">
        <v>13860</v>
      </c>
      <c r="O13" s="1912">
        <v>16940</v>
      </c>
      <c r="P13" s="1912" t="s">
        <v>57</v>
      </c>
      <c r="Q13" s="1912" t="s">
        <v>57</v>
      </c>
    </row>
    <row r="14" ht="16.5">
      <c r="A14" s="1892"/>
      <c r="B14" s="1901" t="s">
        <v>1799</v>
      </c>
      <c r="C14" s="1911">
        <f t="shared" si="460"/>
        <v>24900</v>
      </c>
      <c r="D14" s="1911">
        <f t="shared" si="461"/>
        <v>28700</v>
      </c>
      <c r="E14" s="1911">
        <f t="shared" si="461"/>
        <v>38300</v>
      </c>
      <c r="F14" s="1911">
        <f t="shared" si="461"/>
        <v>49900</v>
      </c>
      <c r="G14" s="1911">
        <f t="shared" ref="G14:H15" si="462">ROUND(P14*2.29,-2)</f>
        <v>40800</v>
      </c>
      <c r="H14" s="1911">
        <f t="shared" si="462"/>
        <v>86700</v>
      </c>
      <c r="I14" s="1913"/>
      <c r="L14" s="1912">
        <v>10890</v>
      </c>
      <c r="M14" s="1912">
        <v>12540</v>
      </c>
      <c r="N14" s="1912">
        <v>16720</v>
      </c>
      <c r="O14" s="1912">
        <v>21780</v>
      </c>
      <c r="P14" s="1912">
        <v>17820</v>
      </c>
      <c r="Q14" s="1912">
        <v>37840</v>
      </c>
    </row>
    <row r="15" ht="16.5">
      <c r="A15" s="1892"/>
      <c r="B15" s="1901" t="s">
        <v>1800</v>
      </c>
      <c r="C15" s="1911">
        <f t="shared" si="460"/>
        <v>26200</v>
      </c>
      <c r="D15" s="1911">
        <f t="shared" si="461"/>
        <v>30000</v>
      </c>
      <c r="E15" s="1911">
        <f t="shared" si="461"/>
        <v>39000</v>
      </c>
      <c r="F15" s="1911">
        <f t="shared" si="461"/>
        <v>50900</v>
      </c>
      <c r="G15" s="1911">
        <f t="shared" si="462"/>
        <v>42300</v>
      </c>
      <c r="H15" s="1911">
        <f t="shared" si="462"/>
        <v>87700</v>
      </c>
      <c r="I15" s="1883"/>
      <c r="L15" s="1914">
        <v>11440</v>
      </c>
      <c r="M15" s="1914">
        <v>13090</v>
      </c>
      <c r="N15" s="1914">
        <v>17050</v>
      </c>
      <c r="O15" s="1914">
        <v>22220</v>
      </c>
      <c r="P15" s="1914">
        <v>18480</v>
      </c>
      <c r="Q15" s="1914">
        <v>38280</v>
      </c>
    </row>
    <row r="16" s="1889" customFormat="1" ht="33">
      <c r="A16" s="1892"/>
      <c r="B16" s="1907" t="s">
        <v>1789</v>
      </c>
      <c r="C16" s="1908">
        <v>30</v>
      </c>
      <c r="D16" s="1908"/>
      <c r="E16" s="1908"/>
      <c r="F16" s="1908"/>
      <c r="G16" s="1908"/>
      <c r="H16" s="1908">
        <v>35</v>
      </c>
      <c r="L16" s="1908">
        <v>25</v>
      </c>
      <c r="M16" s="1908"/>
      <c r="N16" s="1908"/>
      <c r="O16" s="1908"/>
      <c r="P16" s="1908"/>
      <c r="Q16" s="1908">
        <v>30</v>
      </c>
    </row>
    <row r="17" s="1915" customFormat="1" ht="14.25" customHeight="1">
      <c r="A17" s="1916" t="s">
        <v>1801</v>
      </c>
      <c r="B17" s="1917"/>
      <c r="C17" s="1918"/>
      <c r="D17" s="1906"/>
      <c r="E17" s="1906"/>
      <c r="F17" s="1906"/>
      <c r="G17" s="1919"/>
    </row>
    <row r="18" s="1915" customFormat="1" ht="14.25" customHeight="1">
      <c r="A18" s="1916" t="s">
        <v>1802</v>
      </c>
      <c r="B18" s="1917"/>
      <c r="C18" s="1918"/>
      <c r="D18" s="1906"/>
      <c r="E18" s="1906"/>
      <c r="F18" s="1906"/>
      <c r="G18" s="1919"/>
    </row>
    <row r="19" s="1915" customFormat="1" ht="12.75">
      <c r="B19" s="1917"/>
      <c r="C19" s="1918"/>
      <c r="D19" s="1906"/>
      <c r="E19" s="1906"/>
      <c r="F19" s="1906"/>
      <c r="G19" s="1919"/>
    </row>
    <row r="20" ht="15.75" customHeight="1">
      <c r="C20" s="1882"/>
      <c r="D20" s="1882"/>
      <c r="E20" s="1882"/>
      <c r="F20" s="1882"/>
      <c r="G20" s="1920"/>
    </row>
    <row r="21" s="1915" customFormat="1" ht="16.5">
      <c r="A21" s="1894" t="s">
        <v>1803</v>
      </c>
      <c r="B21" s="1895"/>
      <c r="C21" s="1895"/>
      <c r="D21" s="1895"/>
      <c r="E21" s="1921"/>
      <c r="F21" s="1921"/>
      <c r="G21" s="1919"/>
    </row>
    <row r="22" ht="16.5">
      <c r="A22" s="1922" t="s">
        <v>617</v>
      </c>
      <c r="B22" s="1923"/>
      <c r="C22" s="1893" t="s">
        <v>1804</v>
      </c>
      <c r="D22" s="1924" t="s">
        <v>10</v>
      </c>
      <c r="E22" s="1925"/>
      <c r="F22" s="1925"/>
    </row>
    <row r="23" ht="16.5">
      <c r="A23" s="1926" t="s">
        <v>1805</v>
      </c>
      <c r="B23" s="1927"/>
      <c r="C23" s="1928" t="s">
        <v>1806</v>
      </c>
      <c r="D23" s="1908">
        <f t="shared" ref="D23:D25" si="463">ROUND(L23*2.29,-2)</f>
        <v>6000</v>
      </c>
      <c r="E23" s="1925"/>
      <c r="F23" s="1925"/>
      <c r="L23" s="1929">
        <v>2640</v>
      </c>
    </row>
    <row r="24" ht="16.5">
      <c r="A24" s="1930" t="s">
        <v>1807</v>
      </c>
      <c r="B24" s="1930"/>
      <c r="C24" s="1928" t="s">
        <v>1806</v>
      </c>
      <c r="D24" s="1908">
        <f t="shared" si="463"/>
        <v>800</v>
      </c>
      <c r="E24" s="1925"/>
      <c r="F24" s="1925"/>
      <c r="L24" s="1929">
        <v>330</v>
      </c>
    </row>
    <row r="25" s="1931" customFormat="1" ht="16.5">
      <c r="A25" s="1932" t="s">
        <v>1808</v>
      </c>
      <c r="B25" s="1932"/>
      <c r="C25" s="1933" t="s">
        <v>1809</v>
      </c>
      <c r="D25" s="1908">
        <f t="shared" si="463"/>
        <v>1000</v>
      </c>
      <c r="E25" s="1934"/>
      <c r="F25" s="1934"/>
      <c r="G25" s="1935"/>
      <c r="L25" s="1929">
        <v>440</v>
      </c>
    </row>
    <row r="28">
      <c r="A28" s="1936"/>
      <c r="B28" s="1936"/>
      <c r="C28" s="1937"/>
      <c r="D28" s="1937"/>
      <c r="E28" s="1937"/>
      <c r="F28" s="1937"/>
      <c r="G28" s="1937"/>
      <c r="H28" s="1936"/>
    </row>
    <row r="29" ht="18.75">
      <c r="A29" s="1936"/>
      <c r="B29" s="1938" t="s">
        <v>1810</v>
      </c>
      <c r="C29" s="1938"/>
      <c r="D29" s="1938"/>
      <c r="E29" s="1938"/>
      <c r="F29" s="1938"/>
      <c r="G29" s="1938"/>
      <c r="H29" s="1936"/>
    </row>
    <row r="30" ht="15">
      <c r="A30" s="1936"/>
      <c r="B30" s="3"/>
      <c r="C30" s="3"/>
      <c r="D30" s="3"/>
      <c r="E30" s="3"/>
      <c r="F30" s="3"/>
      <c r="G30" s="3"/>
      <c r="H30" s="1936"/>
    </row>
    <row r="31" ht="15.75">
      <c r="A31" s="1939" t="s">
        <v>1811</v>
      </c>
      <c r="B31" s="1939" t="s">
        <v>1812</v>
      </c>
      <c r="C31" s="1940" t="s">
        <v>1813</v>
      </c>
      <c r="D31" s="1940"/>
      <c r="E31" s="1940"/>
      <c r="F31" s="1940"/>
      <c r="G31" s="1936"/>
      <c r="H31" s="1936"/>
    </row>
    <row r="32" ht="15.75">
      <c r="A32" s="1941"/>
      <c r="B32" s="1942"/>
      <c r="C32" s="1943" t="s">
        <v>1814</v>
      </c>
      <c r="D32" s="1944"/>
      <c r="E32" s="1943" t="s">
        <v>1815</v>
      </c>
      <c r="F32" s="1944"/>
      <c r="G32" s="1936"/>
      <c r="H32" s="1936"/>
    </row>
    <row r="33" ht="15.75" customHeight="1">
      <c r="A33" s="1945"/>
      <c r="B33" s="1946"/>
      <c r="C33" s="1947" t="s">
        <v>1816</v>
      </c>
      <c r="D33" s="1940" t="s">
        <v>1817</v>
      </c>
      <c r="E33" s="1947" t="s">
        <v>1816</v>
      </c>
      <c r="F33" s="1940" t="s">
        <v>1817</v>
      </c>
      <c r="G33" s="1936"/>
      <c r="H33" s="1936"/>
    </row>
    <row r="34" ht="16.5">
      <c r="A34" s="1948" t="s">
        <v>1818</v>
      </c>
      <c r="B34" s="1949" t="s">
        <v>1819</v>
      </c>
      <c r="C34" s="1950">
        <v>2750</v>
      </c>
      <c r="D34" s="1951" t="s">
        <v>1820</v>
      </c>
      <c r="E34" s="1950">
        <v>1100</v>
      </c>
      <c r="F34" s="1951" t="s">
        <v>1820</v>
      </c>
      <c r="G34" s="1936"/>
      <c r="H34" s="1936"/>
    </row>
    <row r="35" ht="115.5" customHeight="1">
      <c r="A35" s="1948"/>
      <c r="B35" s="1949" t="s">
        <v>1821</v>
      </c>
      <c r="C35" s="1950">
        <v>2750</v>
      </c>
      <c r="D35" s="1951" t="s">
        <v>1820</v>
      </c>
      <c r="E35" s="1950">
        <v>1100</v>
      </c>
      <c r="F35" s="1951" t="s">
        <v>1820</v>
      </c>
      <c r="G35" s="1952"/>
      <c r="H35" s="1900"/>
      <c r="I35" s="1900"/>
      <c r="J35" s="1900"/>
      <c r="S35" s="1953" t="s">
        <v>1822</v>
      </c>
    </row>
    <row r="36" ht="49.5">
      <c r="A36" s="1954" t="s">
        <v>1823</v>
      </c>
      <c r="B36" s="1955" t="s">
        <v>1824</v>
      </c>
      <c r="C36" s="1950">
        <v>2750</v>
      </c>
      <c r="D36" s="1951">
        <v>200</v>
      </c>
      <c r="E36" s="1950">
        <v>1100</v>
      </c>
      <c r="F36" s="1951" t="s">
        <v>1820</v>
      </c>
      <c r="G36" s="1956"/>
      <c r="H36" s="1936"/>
    </row>
    <row r="37" ht="16.5">
      <c r="A37" s="1954"/>
      <c r="B37" s="1949" t="s">
        <v>1825</v>
      </c>
      <c r="C37" s="1950">
        <v>2400</v>
      </c>
      <c r="D37" s="1951" t="s">
        <v>1820</v>
      </c>
      <c r="E37" s="1950">
        <v>1100</v>
      </c>
      <c r="F37" s="1951" t="s">
        <v>1820</v>
      </c>
      <c r="G37" s="1936"/>
      <c r="H37" s="1936"/>
    </row>
    <row r="38" ht="33">
      <c r="A38" s="1954"/>
      <c r="B38" s="1949" t="s">
        <v>1826</v>
      </c>
      <c r="C38" s="1950">
        <v>2750</v>
      </c>
      <c r="D38" s="1951" t="s">
        <v>1820</v>
      </c>
      <c r="E38" s="1950">
        <v>1100</v>
      </c>
      <c r="F38" s="1951" t="s">
        <v>1820</v>
      </c>
      <c r="G38" s="1936"/>
      <c r="H38" s="1936"/>
    </row>
    <row r="39" ht="16.5">
      <c r="A39" s="1954" t="s">
        <v>1827</v>
      </c>
      <c r="B39" s="1949" t="s">
        <v>1828</v>
      </c>
      <c r="C39" s="1950">
        <v>2450</v>
      </c>
      <c r="D39" s="1951">
        <v>500</v>
      </c>
      <c r="E39" s="1950">
        <v>1100</v>
      </c>
      <c r="F39" s="1951">
        <v>500</v>
      </c>
      <c r="G39" s="1936"/>
      <c r="H39" s="1936"/>
    </row>
    <row r="40" ht="16.5">
      <c r="A40" s="1957"/>
      <c r="B40" s="1958" t="s">
        <v>1829</v>
      </c>
      <c r="C40" s="1959">
        <v>2300</v>
      </c>
      <c r="D40" s="1960">
        <v>500</v>
      </c>
      <c r="E40" s="1959">
        <v>1000</v>
      </c>
      <c r="F40" s="1960">
        <v>500</v>
      </c>
      <c r="G40" s="1936"/>
      <c r="H40" s="1936"/>
    </row>
    <row r="41" ht="16.5">
      <c r="A41" s="1961" t="s">
        <v>1830</v>
      </c>
      <c r="B41" s="1962" t="s">
        <v>1819</v>
      </c>
      <c r="C41" s="1963">
        <v>2950</v>
      </c>
      <c r="D41" s="1945">
        <v>200</v>
      </c>
      <c r="E41" s="1963">
        <v>1100</v>
      </c>
      <c r="F41" s="1945">
        <v>200</v>
      </c>
      <c r="G41" s="1936"/>
      <c r="H41" s="1936"/>
    </row>
    <row r="42" ht="16.5">
      <c r="A42" s="1961"/>
      <c r="B42" s="1949" t="s">
        <v>1831</v>
      </c>
      <c r="C42" s="1950">
        <v>2950</v>
      </c>
      <c r="D42" s="1951">
        <v>200</v>
      </c>
      <c r="E42" s="1950">
        <v>1100</v>
      </c>
      <c r="F42" s="1951">
        <v>200</v>
      </c>
      <c r="G42" s="1936"/>
      <c r="H42" s="1936"/>
    </row>
    <row r="43" ht="49.5">
      <c r="A43" s="1961"/>
      <c r="B43" s="1955" t="s">
        <v>1824</v>
      </c>
      <c r="C43" s="1950">
        <v>2950</v>
      </c>
      <c r="D43" s="1951">
        <v>200</v>
      </c>
      <c r="E43" s="1950">
        <v>1100</v>
      </c>
      <c r="F43" s="1951">
        <v>200</v>
      </c>
      <c r="G43" s="1956"/>
      <c r="H43" s="1936"/>
    </row>
    <row r="44" ht="16.5">
      <c r="A44" s="1961"/>
      <c r="B44" s="1949" t="s">
        <v>1825</v>
      </c>
      <c r="C44" s="1950">
        <v>2400</v>
      </c>
      <c r="D44" s="1951" t="s">
        <v>1820</v>
      </c>
      <c r="E44" s="1950">
        <v>1100</v>
      </c>
      <c r="F44" s="1951" t="s">
        <v>1820</v>
      </c>
      <c r="G44" s="1936"/>
      <c r="H44" s="1936"/>
    </row>
    <row r="45" ht="33">
      <c r="A45" s="1964"/>
      <c r="B45" s="1949" t="s">
        <v>1826</v>
      </c>
      <c r="C45" s="1950">
        <v>2950</v>
      </c>
      <c r="D45" s="1951" t="s">
        <v>1820</v>
      </c>
      <c r="E45" s="1950">
        <v>1100</v>
      </c>
      <c r="F45" s="1951" t="s">
        <v>1820</v>
      </c>
      <c r="G45" s="1936"/>
      <c r="H45" s="1936"/>
    </row>
    <row r="46" ht="15">
      <c r="A46" s="1965" t="s">
        <v>1832</v>
      </c>
      <c r="B46" s="1936"/>
      <c r="C46" s="1966"/>
      <c r="D46" s="1936"/>
      <c r="E46" s="1936"/>
      <c r="F46" s="1936"/>
      <c r="G46" s="1936"/>
      <c r="H46" s="1936"/>
    </row>
    <row r="47" ht="15">
      <c r="A47" s="1965" t="s">
        <v>1833</v>
      </c>
      <c r="B47" s="1936"/>
      <c r="C47" s="1967"/>
      <c r="D47" s="1968"/>
      <c r="E47" s="1969"/>
      <c r="F47" s="1936"/>
      <c r="G47" s="1936"/>
      <c r="H47" s="1936"/>
    </row>
    <row r="48" ht="15">
      <c r="A48" s="1965"/>
      <c r="B48" s="1936"/>
      <c r="C48" s="1967"/>
      <c r="D48" s="1968"/>
      <c r="E48" s="1969"/>
      <c r="F48" s="3"/>
      <c r="G48" s="3"/>
      <c r="H48" s="1936"/>
    </row>
  </sheetData>
  <sheetProtection password="CC7F" autoFilter="1" deleteColumns="1" deleteRows="1" formatCells="1" formatColumns="1" formatRows="1" insertColumns="1" insertHyperlinks="1" insertRows="1" objects="1" pivotTables="1" scenarios="1" selectLockedCells="0" selectUnlockedCells="0" sheet="1" sort="1"/>
  <mergeCells count="26">
    <mergeCell ref="A4:G4"/>
    <mergeCell ref="A5:A9"/>
    <mergeCell ref="B5:B6"/>
    <mergeCell ref="C5:F5"/>
    <mergeCell ref="C9:E9"/>
    <mergeCell ref="L9:N9"/>
    <mergeCell ref="A11:G11"/>
    <mergeCell ref="A12:A16"/>
    <mergeCell ref="C16:G16"/>
    <mergeCell ref="L16:P16"/>
    <mergeCell ref="A21:D21"/>
    <mergeCell ref="A22:B22"/>
    <mergeCell ref="A23:B23"/>
    <mergeCell ref="A24:B24"/>
    <mergeCell ref="A25:B25"/>
    <mergeCell ref="B29:G29"/>
    <mergeCell ref="A31:A33"/>
    <mergeCell ref="B31:B33"/>
    <mergeCell ref="C31:F31"/>
    <mergeCell ref="C32:D32"/>
    <mergeCell ref="E32:F32"/>
    <mergeCell ref="A34:A35"/>
    <mergeCell ref="G35:J35"/>
    <mergeCell ref="A36:A38"/>
    <mergeCell ref="A39:A40"/>
    <mergeCell ref="A41:A45"/>
  </mergeCells>
  <printOptions headings="0" gridLines="0"/>
  <pageMargins left="0.69999999999999996" right="0.69999999999999996" top="0.75" bottom="0.75" header="0.29999999999999999" footer="0.29999999999999999"/>
  <pageSetup paperSize="9" scale="100" fitToWidth="1" fitToHeight="1" pageOrder="downThenOver" orientation="portrait" usePrinterDefaults="1" blackAndWhite="0" draft="0" cellComments="none" useFirstPageNumber="0" errors="displayed" horizontalDpi="600" verticalDpi="600" copies="1"/>
  <headerFooter/>
  <drawing r:id="rId1"/>
</worksheet>
</file>

<file path=xl/worksheets/sheet1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">
  <sheetViews>
    <sheetView showRuler="1" zoomScale="100" workbookViewId="0">
      <selection activeCell="L16" activeCellId="0" sqref="L16"/>
    </sheetView>
  </sheetViews>
  <sheetFormatPr defaultRowHeight="14.25"/>
  <cols>
    <col min="1" max="1" style="1970" width="9.140625"/>
  </cols>
  <sheetData>
    <row r="1" ht="17.25">
      <c r="A1" s="1971" t="s">
        <v>1834</v>
      </c>
    </row>
    <row r="3" ht="17.25">
      <c r="A3" s="1971" t="s">
        <v>1835</v>
      </c>
    </row>
    <row r="4" ht="17.25">
      <c r="A4" s="1971" t="s">
        <v>1836</v>
      </c>
    </row>
    <row r="5" ht="17.25">
      <c r="A5" s="1971" t="s">
        <v>1837</v>
      </c>
    </row>
    <row r="6" ht="17.25">
      <c r="A6" s="1971" t="s">
        <v>1838</v>
      </c>
    </row>
    <row r="7" ht="17.25">
      <c r="A7" s="1971" t="s">
        <v>1839</v>
      </c>
    </row>
    <row r="8" ht="17.25">
      <c r="A8" s="1971" t="s">
        <v>1840</v>
      </c>
    </row>
    <row r="9" ht="17.25">
      <c r="A9" s="1971" t="s">
        <v>1841</v>
      </c>
    </row>
    <row r="10" ht="17.25">
      <c r="A10" s="1971" t="s">
        <v>1842</v>
      </c>
    </row>
    <row r="11" ht="17.25">
      <c r="A11" s="1971" t="s">
        <v>1843</v>
      </c>
    </row>
    <row r="12" ht="17.25">
      <c r="A12" s="1971" t="s">
        <v>1844</v>
      </c>
    </row>
    <row r="13" ht="17.25">
      <c r="A13" s="1971" t="s">
        <v>1845</v>
      </c>
    </row>
    <row r="14" ht="17.25">
      <c r="A14" s="1971" t="s">
        <v>1846</v>
      </c>
    </row>
    <row r="15" ht="17.25">
      <c r="A15" s="1971" t="s">
        <v>1847</v>
      </c>
    </row>
    <row r="16" ht="17.25">
      <c r="A16" s="1971" t="s">
        <v>1848</v>
      </c>
    </row>
    <row r="18" ht="17.25">
      <c r="A18" s="1971" t="s">
        <v>1849</v>
      </c>
    </row>
    <row r="19" ht="17.25">
      <c r="A19" s="1971" t="s">
        <v>1850</v>
      </c>
    </row>
    <row r="20" ht="17.25">
      <c r="A20" s="1971"/>
    </row>
    <row r="21" ht="17.25">
      <c r="A21" s="1971" t="s">
        <v>1851</v>
      </c>
    </row>
    <row r="22" ht="17.25">
      <c r="A22" s="1971" t="s">
        <v>1852</v>
      </c>
    </row>
    <row r="24" ht="17.25">
      <c r="A24" s="1971" t="s">
        <v>1853</v>
      </c>
    </row>
    <row r="25" ht="17.25">
      <c r="A25" s="1971" t="s">
        <v>1854</v>
      </c>
    </row>
    <row r="26" ht="17.25">
      <c r="A26" s="1971" t="s">
        <v>1855</v>
      </c>
    </row>
    <row r="27" ht="17.25">
      <c r="A27" s="1971" t="s">
        <v>1856</v>
      </c>
    </row>
  </sheetData>
  <sheetProtection algorithmName="SHA-512" hashValue="Z9+6aZE/TeNz5I3e50Dkr2BXT1fO/8HTz6iuLH82cJL6ZsmfWQdNWPLuacmjuxCZtVvgsL9S4Ng+P8V/fj7Tsw==" saltValue="1iBDVn78PbbJD83ZDT6Wmg==" spinCount="100000" autoFilter="1" deleteColumns="1" deleteRows="1" formatCells="1" formatColumns="1" formatRows="1" insertColumns="1" insertHyperlinks="1" insertRows="1" objects="1" pivotTables="1" scenarios="1" selectLockedCells="0" selectUnlockedCells="0" sheet="1" sort="1"/>
  <printOptions headings="0" gridLines="0"/>
  <pageMargins left="0.69999999999999996" right="0.69999999999999996" top="0.75" bottom="0.75" header="0.29999999999999999" footer="0.29999999999999999"/>
  <pageSetup paperSize="9" scale="100" fitToWidth="1" fitToHeight="1" pageOrder="downThenOver" orientation="portrait" usePrinterDefaults="1" blackAndWhite="0" draft="0" cellComments="none" useFirstPageNumber="0" errors="displayed" horizontalDpi="600" verticalDpi="600" copies="1"/>
  <headerFooter/>
</worksheet>
</file>

<file path=xl/worksheets/sheet1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">
  <sheetViews>
    <sheetView showRuler="1" zoomScale="100" workbookViewId="0">
      <selection activeCell="K23" activeCellId="0" sqref="K23"/>
    </sheetView>
  </sheetViews>
  <sheetFormatPr defaultRowHeight="14.25"/>
  <cols>
    <col customWidth="1" min="2" max="2" width="11.42578125"/>
    <col customWidth="1" min="3" max="3" width="18.140625"/>
  </cols>
  <sheetData>
    <row r="2">
      <c r="B2" t="s">
        <v>1857</v>
      </c>
      <c r="E2" t="s">
        <v>1858</v>
      </c>
      <c r="F2" t="s">
        <v>1859</v>
      </c>
      <c r="G2" s="1091" t="s">
        <v>1860</v>
      </c>
      <c r="H2" t="s">
        <v>1861</v>
      </c>
      <c r="I2" t="s">
        <v>1862</v>
      </c>
      <c r="J2" t="s">
        <v>1863</v>
      </c>
      <c r="L2" t="s">
        <v>1864</v>
      </c>
    </row>
    <row r="3" ht="27" customHeight="1">
      <c r="B3" s="1972"/>
      <c r="C3" s="1973" t="s">
        <v>1630</v>
      </c>
      <c r="D3" s="1974" t="s">
        <v>1865</v>
      </c>
      <c r="E3" s="1975">
        <v>2260</v>
      </c>
      <c r="F3" s="1975">
        <v>2130</v>
      </c>
      <c r="G3" s="1976">
        <v>2048</v>
      </c>
      <c r="H3" s="1975">
        <v>1968</v>
      </c>
      <c r="I3" s="1977">
        <v>2770</v>
      </c>
      <c r="J3" s="1977">
        <v>2995</v>
      </c>
      <c r="L3">
        <f>ROUND((I3+J3)/2,-2)</f>
        <v>2900</v>
      </c>
    </row>
    <row r="4">
      <c r="B4" t="s">
        <v>1866</v>
      </c>
    </row>
    <row r="5" ht="22.5">
      <c r="B5" s="1972"/>
      <c r="C5" s="1973" t="s">
        <v>1630</v>
      </c>
      <c r="D5" s="1974" t="s">
        <v>1865</v>
      </c>
      <c r="E5" s="1975" t="s">
        <v>57</v>
      </c>
      <c r="F5" s="1975" t="s">
        <v>57</v>
      </c>
      <c r="G5" s="1975">
        <v>2170</v>
      </c>
      <c r="H5" s="1975" t="s">
        <v>57</v>
      </c>
      <c r="I5" s="1977" t="s">
        <v>57</v>
      </c>
      <c r="J5" s="1977" t="s">
        <v>57</v>
      </c>
      <c r="L5">
        <f>ROUND(G5+G5*80%,-2)</f>
        <v>3900</v>
      </c>
    </row>
  </sheetData>
  <conditionalFormatting sqref="I3:J3">
    <cfRule type="expression" priority="6" stopIfTrue="1">
      <formula>#REF!="нов"</formula>
    </cfRule>
  </conditionalFormatting>
  <conditionalFormatting sqref="I5:J5">
    <cfRule type="expression" priority="3" stopIfTrue="1">
      <formula>#REF!="нов"</formula>
    </cfRule>
  </conditionalFormatting>
  <printOptions headings="0" gridLines="0"/>
  <pageMargins left="0.69999999999999996" right="0.69999999999999996" top="0.75" bottom="0.75" header="0.29999999999999999" footer="0.29999999999999999"/>
  <pageSetup paperSize="9" scale="100" fitToWidth="1" fitToHeight="1" pageOrder="downThenOver" orientation="portrait" usePrinterDefaults="1" blackAndWhite="0" draft="0" cellComments="none" useFirstPageNumber="0" errors="displayed" horizontalDpi="600" verticalDpi="600" copies="1"/>
  <headerFooter/>
  <drawing r:id="rId1"/>
  <extLst>
    <ext xmlns:x14="http://schemas.microsoft.com/office/spreadsheetml/2009/9/main" uri="{78C0D931-6437-407d-A8EE-F0AAD7539E65}">
      <x14:conditionalFormattings>
        <x14:conditionalFormatting xmlns:xm="http://schemas.microsoft.com/office/excel/2006/main">
          <x14:cfRule type="expression" priority="5" stopIfTrue="1" id="{00080082-00E0-4354-B9F7-00CF00A2009D}">
            <xm:f>#REF!="измен"</xm:f>
            <x14:dxf>
              <fill>
                <patternFill patternType="solid">
                  <fgColor indexed="43"/>
                  <bgColor indexed="43"/>
                </patternFill>
              </fill>
            </x14:dxf>
          </x14:cfRule>
          <xm:sqref>I3:J3</xm:sqref>
        </x14:conditionalFormatting>
        <x14:conditionalFormatting xmlns:xm="http://schemas.microsoft.com/office/excel/2006/main">
          <x14:cfRule type="expression" priority="4" stopIfTrue="1" id="{0092007B-00E7-4851-903D-001800C7003E}">
            <xm:f>#REF!/#REF!&gt;1</xm:f>
            <x14:dxf>
              <font>
                <i val="0"/>
                <color indexed="4"/>
              </font>
            </x14:dxf>
          </x14:cfRule>
          <xm:sqref>I3:J3</xm:sqref>
        </x14:conditionalFormatting>
        <x14:conditionalFormatting xmlns:xm="http://schemas.microsoft.com/office/excel/2006/main">
          <x14:cfRule type="expression" priority="2" stopIfTrue="1" id="{006B0048-0066-4C4C-844D-008700810087}">
            <xm:f>#REF!="измен"</xm:f>
            <x14:dxf>
              <fill>
                <patternFill patternType="solid">
                  <fgColor indexed="43"/>
                  <bgColor indexed="43"/>
                </patternFill>
              </fill>
            </x14:dxf>
          </x14:cfRule>
          <xm:sqref>I5:J5</xm:sqref>
        </x14:conditionalFormatting>
        <x14:conditionalFormatting xmlns:xm="http://schemas.microsoft.com/office/excel/2006/main">
          <x14:cfRule type="expression" priority="1" stopIfTrue="1" id="{00430075-0033-46A6-A9C2-008A003E0071}">
            <xm:f>#REF!/#REF!&gt;1</xm:f>
            <x14:dxf>
              <font>
                <i val="0"/>
                <color indexed="4"/>
              </font>
            </x14:dxf>
          </x14:cfRule>
          <xm:sqref>I5:J5</xm:sqref>
        </x14:conditionalFormatting>
      </x14:conditionalFormattings>
    </ext>
  </extLst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r7-office/2025.3.2.1000</Application>
  <DocSecurity>0</DocSecurity>
  <HyperlinksChanged>false</HyperlinksChanged>
  <LinksUpToDate>false</LinksUpToDate>
  <ScaleCrop>false</ScaleCrop>
  <SharedDoc>false</SharedDoc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Maria</dc:creator>
  <cp:lastModifiedBy>Вячеслав Климкин</cp:lastModifiedBy>
  <cp:revision>33</cp:revision>
  <dcterms:created xsi:type="dcterms:W3CDTF">2006-09-28T05:33:49Z</dcterms:created>
  <dcterms:modified xsi:type="dcterms:W3CDTF">2026-04-22T18:33:05Z</dcterms:modified>
</cp:coreProperties>
</file>